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560" windowHeight="7500" activeTab="0"/>
  </bookViews>
  <sheets>
    <sheet name="Sayfa1" sheetId="1" r:id="rId1"/>
  </sheets>
  <definedNames>
    <definedName name="BaslaSatir">'Sayfa1'!$A$19</definedName>
    <definedName name="ButceYil">'Sayfa1'!$B$10</definedName>
    <definedName name="FormatSatir">'Sayfa1'!$A$4</definedName>
    <definedName name="KurAd">'Sayfa1'!$B$12</definedName>
    <definedName name="KurKod">'Sayfa1'!$B$11</definedName>
    <definedName name="ToplamFormatSatir">'Sayfa1'!$A$2</definedName>
    <definedName name="ToplamSatir">'Sayfa1'!#REF!</definedName>
  </definedNames>
  <calcPr fullCalcOnLoad="1"/>
</workbook>
</file>

<file path=xl/sharedStrings.xml><?xml version="1.0" encoding="utf-8"?>
<sst xmlns="http://schemas.openxmlformats.org/spreadsheetml/2006/main" count="156" uniqueCount="29">
  <si>
    <t/>
  </si>
  <si>
    <t>Kurum Kod:</t>
  </si>
  <si>
    <t>Yıl:</t>
  </si>
  <si>
    <t>Kurum Ad:</t>
  </si>
  <si>
    <t>ŞUBAT</t>
  </si>
  <si>
    <t>MART</t>
  </si>
  <si>
    <t>NİSAN</t>
  </si>
  <si>
    <t>MAYIS</t>
  </si>
  <si>
    <t>HAZİRAN</t>
  </si>
  <si>
    <t>PROGRAMLAR TOPLAMI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</si>
  <si>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</si>
  <si>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</si>
  <si>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</si>
  <si>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</si>
  <si>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</si>
  <si>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</si>
  <si>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</si>
  <si>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</si>
  <si>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EK- 3 PROGRAM SINIFLANDIRMASINA GÖRE BÜTÇE GİDERLERİNİN GELİŞİMİ</t>
  </si>
  <si>
    <t>0401</t>
  </si>
  <si>
    <t>YÜKSEKÖĞRETİM KURULU</t>
  </si>
  <si>
    <t>YÜKSEKÖĞRETİM</t>
  </si>
  <si>
    <t>YÜKSEKÖĞRETİM SİSTEMİNİN PLANLANMASI, KOORDİNASYONU VE DENETİMİ</t>
  </si>
  <si>
    <t>YÖNETİM VE DESTEK PROGRAMI</t>
  </si>
  <si>
    <t>TEFTİŞ, DENETİM VE DANIŞMANLIK HİZMETLERİ</t>
  </si>
  <si>
    <t>ÜST YÖNETİM, İDARİ VE MALİ HİZMETLER</t>
  </si>
  <si>
    <t>PROGRAM DIŞI GİDERLER</t>
  </si>
  <si>
    <t>YÜKSEKÖĞRETİM KURULU ARACILIĞIYLA SAĞLANAN KAYNAKLAR</t>
  </si>
  <si>
    <t>OCAK-HAZİRAN                               GERÇEK. ORANI  (%)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</si>
</sst>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10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/>
    </xf>
    <xf numFmtId="1" fontId="6" fillId="0" borderId="0" xfId="62" applyNumberFormat="1" applyFont="1" applyAlignment="1">
      <alignment vertical="center"/>
      <protection/>
    </xf>
    <xf numFmtId="3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9" fontId="6" fillId="0" borderId="0" xfId="0" applyNumberFormat="1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17" xfId="0" applyNumberFormat="1" applyFont="1" applyBorder="1" applyAlignment="1" applyProtection="1">
      <alignment horizontal="right" vertical="center" wrapText="1"/>
      <protection/>
    </xf>
    <xf numFmtId="49" fontId="7" fillId="0" borderId="14" xfId="0" applyNumberFormat="1" applyFont="1" applyBorder="1" applyAlignment="1">
      <alignment wrapText="1"/>
    </xf>
    <xf numFmtId="4" fontId="7" fillId="0" borderId="18" xfId="0" applyNumberFormat="1" applyFont="1" applyBorder="1" applyAlignment="1" applyProtection="1">
      <alignment horizontal="right" vertical="center" wrapText="1"/>
      <protection/>
    </xf>
    <xf numFmtId="4" fontId="7" fillId="0" borderId="19" xfId="0" applyNumberFormat="1" applyFont="1" applyBorder="1" applyAlignment="1" applyProtection="1">
      <alignment horizontal="right" vertical="center" wrapText="1"/>
      <protection/>
    </xf>
    <xf numFmtId="49" fontId="6" fillId="0" borderId="15" xfId="0" applyNumberFormat="1" applyFont="1" applyBorder="1" applyAlignment="1">
      <alignment horizontal="left" wrapText="1" indent="2"/>
    </xf>
    <xf numFmtId="49" fontId="6" fillId="0" borderId="20" xfId="0" applyNumberFormat="1" applyFont="1" applyBorder="1" applyAlignment="1">
      <alignment horizontal="left" wrapText="1" indent="1"/>
    </xf>
    <xf numFmtId="3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 applyProtection="1">
      <alignment horizontal="right" vertical="center" wrapText="1"/>
      <protection/>
    </xf>
    <xf numFmtId="4" fontId="6" fillId="0" borderId="22" xfId="0" applyNumberFormat="1" applyFont="1" applyBorder="1" applyAlignment="1" applyProtection="1">
      <alignment horizontal="right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tabSelected="1" zoomScale="85" zoomScaleNormal="85" zoomScalePageLayoutView="0" workbookViewId="0" topLeftCell="C15">
      <selection activeCell="AD37" sqref="AD37"/>
    </sheetView>
  </sheetViews>
  <sheetFormatPr defaultColWidth="9.00390625" defaultRowHeight="13.5" customHeight="1"/>
  <cols>
    <col min="1" max="1" width="125.75390625" style="4" customWidth="1"/>
    <col min="2" max="2" width="19.75390625" style="9" hidden="1" customWidth="1"/>
    <col min="3" max="3" width="22.75390625" style="9" customWidth="1"/>
    <col min="4" max="4" width="20.75390625" style="9" hidden="1" customWidth="1"/>
    <col min="5" max="5" width="20.75390625" style="9" customWidth="1"/>
    <col min="6" max="8" width="20.75390625" style="9" hidden="1" customWidth="1"/>
    <col min="9" max="9" width="20.75390625" style="9" customWidth="1"/>
    <col min="10" max="12" width="20.75390625" style="9" hidden="1" customWidth="1"/>
    <col min="13" max="13" width="20.75390625" style="9" customWidth="1"/>
    <col min="14" max="16" width="20.75390625" style="9" hidden="1" customWidth="1"/>
    <col min="17" max="17" width="20.75390625" style="9" customWidth="1"/>
    <col min="18" max="18" width="20.75390625" style="9" hidden="1" customWidth="1"/>
    <col min="19" max="20" width="20.75390625" style="4" hidden="1" customWidth="1"/>
    <col min="21" max="21" width="20.75390625" style="4" customWidth="1"/>
    <col min="22" max="24" width="20.75390625" style="4" hidden="1" customWidth="1"/>
    <col min="25" max="25" width="20.75390625" style="4" customWidth="1"/>
    <col min="26" max="26" width="20.75390625" style="4" hidden="1" customWidth="1"/>
    <col min="27" max="27" width="20.75390625" style="4" customWidth="1"/>
    <col min="28" max="29" width="9.125" style="4" hidden="1" customWidth="1"/>
    <col min="30" max="31" width="20.75390625" style="4" customWidth="1"/>
    <col min="32" max="16384" width="9.125" style="4" customWidth="1"/>
  </cols>
  <sheetData>
    <row r="1" spans="1:18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</row>
    <row r="2" spans="1:31" ht="15" hidden="1" thickBot="1">
      <c r="A2" s="14" t="s">
        <v>9</v>
      </c>
      <c r="B2" s="12">
        <v>0</v>
      </c>
      <c r="C2" s="12">
        <v>0</v>
      </c>
      <c r="D2" s="12">
        <v>0</v>
      </c>
      <c r="E2" s="12">
        <v>0</v>
      </c>
      <c r="F2" s="12"/>
      <c r="G2" s="12"/>
      <c r="H2" s="12">
        <f>IF(F2=0,0,F2-D2)</f>
        <v>0</v>
      </c>
      <c r="I2" s="12">
        <f>IF(G2=0,0,G2-E2)</f>
        <v>0</v>
      </c>
      <c r="J2" s="12"/>
      <c r="K2" s="12"/>
      <c r="L2" s="12">
        <f>IF(J2=0,0,J2-F2)</f>
        <v>0</v>
      </c>
      <c r="M2" s="12">
        <f>IF(K2=0,0,K2-G2)</f>
        <v>0</v>
      </c>
      <c r="N2" s="12"/>
      <c r="O2" s="12"/>
      <c r="P2" s="12">
        <f>IF(N2=0,0,N2-J2)</f>
        <v>0</v>
      </c>
      <c r="Q2" s="12">
        <f>IF(O2=0,0,O2-K2)</f>
        <v>0</v>
      </c>
      <c r="R2" s="12"/>
      <c r="S2" s="12"/>
      <c r="T2" s="12">
        <f>IF(R2=0,0,R2-N2)</f>
        <v>0</v>
      </c>
      <c r="U2" s="12">
        <f>IF(S2=0,0,S2-O2)</f>
        <v>0</v>
      </c>
      <c r="V2" s="12"/>
      <c r="W2" s="12"/>
      <c r="X2" s="12">
        <f>IF(V2=0,0,V2-R2)</f>
        <v>0</v>
      </c>
      <c r="Y2" s="12">
        <f>IF(W2=0,0,W2-S2)</f>
        <v>0</v>
      </c>
      <c r="Z2" s="12">
        <f>D2+H2+L2+P2+T2+X2</f>
        <v>0</v>
      </c>
      <c r="AA2" s="12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2">
        <v>-1</v>
      </c>
    </row>
    <row r="3" spans="1:24" ht="12.75" customHeight="1" hidden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s="10" customFormat="1" ht="14.25" hidden="1">
      <c r="A4" s="22"/>
      <c r="B4" s="18">
        <v>0</v>
      </c>
      <c r="C4" s="18">
        <v>0</v>
      </c>
      <c r="D4" s="18">
        <v>0</v>
      </c>
      <c r="E4" s="18">
        <v>0</v>
      </c>
      <c r="F4" s="18"/>
      <c r="G4" s="18"/>
      <c r="H4" s="18">
        <f aca="true" t="shared" si="0" ref="H4:I6">IF(F4=0,0,F4-D4)</f>
        <v>0</v>
      </c>
      <c r="I4" s="18">
        <f t="shared" si="0"/>
        <v>0</v>
      </c>
      <c r="J4" s="18"/>
      <c r="K4" s="18"/>
      <c r="L4" s="18">
        <f aca="true" t="shared" si="1" ref="L4:M6">IF(J4=0,0,J4-F4)</f>
        <v>0</v>
      </c>
      <c r="M4" s="18">
        <f t="shared" si="1"/>
        <v>0</v>
      </c>
      <c r="N4" s="18"/>
      <c r="O4" s="18"/>
      <c r="P4" s="18">
        <f aca="true" t="shared" si="2" ref="P4:Q6">IF(N4=0,0,N4-J4)</f>
        <v>0</v>
      </c>
      <c r="Q4" s="18">
        <f t="shared" si="2"/>
        <v>0</v>
      </c>
      <c r="R4" s="18"/>
      <c r="S4" s="18"/>
      <c r="T4" s="18">
        <f aca="true" t="shared" si="3" ref="T4:U6">IF(R4=0,0,R4-N4)</f>
        <v>0</v>
      </c>
      <c r="U4" s="18">
        <f t="shared" si="3"/>
        <v>0</v>
      </c>
      <c r="V4" s="18"/>
      <c r="W4" s="18"/>
      <c r="X4" s="18">
        <f aca="true" t="shared" si="4" ref="X4:Y6">IF(V4=0,0,V4-R4)</f>
        <v>0</v>
      </c>
      <c r="Y4" s="18">
        <f t="shared" si="4"/>
        <v>0</v>
      </c>
      <c r="Z4" s="18">
        <f aca="true" t="shared" si="5" ref="Z4:AA6">D4+H4+L4+P4+T4+X4</f>
        <v>0</v>
      </c>
      <c r="AA4" s="18">
        <f t="shared" si="5"/>
        <v>0</v>
      </c>
      <c r="AB4" s="23">
        <f>IF(AA4=0,0,IF(Z4=0,0,(AA4-Z4)/Z4*100))</f>
        <v>0</v>
      </c>
      <c r="AC4" s="24">
        <f aca="true" t="shared" si="6" ref="AC4:AD6">IF(Z4=0,0,IF(B4=0,0,Z4/B4*100))</f>
        <v>0</v>
      </c>
      <c r="AD4" s="24">
        <f t="shared" si="6"/>
        <v>0</v>
      </c>
      <c r="AE4" s="18">
        <v>-1</v>
      </c>
    </row>
    <row r="5" spans="1:31" ht="14.25" hidden="1">
      <c r="A5" s="26"/>
      <c r="B5" s="27">
        <v>0</v>
      </c>
      <c r="C5" s="27">
        <v>0</v>
      </c>
      <c r="D5" s="27">
        <v>0</v>
      </c>
      <c r="E5" s="27">
        <v>0</v>
      </c>
      <c r="F5" s="27"/>
      <c r="G5" s="27"/>
      <c r="H5" s="27">
        <f t="shared" si="0"/>
        <v>0</v>
      </c>
      <c r="I5" s="27">
        <f t="shared" si="0"/>
        <v>0</v>
      </c>
      <c r="J5" s="27"/>
      <c r="K5" s="27"/>
      <c r="L5" s="27">
        <f t="shared" si="1"/>
        <v>0</v>
      </c>
      <c r="M5" s="27">
        <f t="shared" si="1"/>
        <v>0</v>
      </c>
      <c r="N5" s="27"/>
      <c r="O5" s="27"/>
      <c r="P5" s="27">
        <f t="shared" si="2"/>
        <v>0</v>
      </c>
      <c r="Q5" s="27">
        <f t="shared" si="2"/>
        <v>0</v>
      </c>
      <c r="R5" s="27"/>
      <c r="S5" s="27"/>
      <c r="T5" s="27">
        <f t="shared" si="3"/>
        <v>0</v>
      </c>
      <c r="U5" s="27">
        <f t="shared" si="3"/>
        <v>0</v>
      </c>
      <c r="V5" s="27"/>
      <c r="W5" s="27"/>
      <c r="X5" s="27">
        <f t="shared" si="4"/>
        <v>0</v>
      </c>
      <c r="Y5" s="27">
        <f t="shared" si="4"/>
        <v>0</v>
      </c>
      <c r="Z5" s="27">
        <f t="shared" si="5"/>
        <v>0</v>
      </c>
      <c r="AA5" s="27">
        <f t="shared" si="5"/>
        <v>0</v>
      </c>
      <c r="AB5" s="28">
        <f>IF(AA5=0,0,IF(Z5=0,0,(AA5-Z5)/Z5*100))</f>
        <v>0</v>
      </c>
      <c r="AC5" s="29">
        <f t="shared" si="6"/>
        <v>0</v>
      </c>
      <c r="AD5" s="29">
        <f t="shared" si="6"/>
        <v>0</v>
      </c>
      <c r="AE5" s="27">
        <v>-1</v>
      </c>
    </row>
    <row r="6" spans="1:31" ht="14.25" hidden="1">
      <c r="A6" s="25"/>
      <c r="B6" s="19">
        <v>0</v>
      </c>
      <c r="C6" s="19">
        <v>0</v>
      </c>
      <c r="D6" s="19">
        <v>0</v>
      </c>
      <c r="E6" s="19">
        <v>0</v>
      </c>
      <c r="F6" s="19"/>
      <c r="G6" s="19"/>
      <c r="H6" s="19">
        <f t="shared" si="0"/>
        <v>0</v>
      </c>
      <c r="I6" s="19">
        <f t="shared" si="0"/>
        <v>0</v>
      </c>
      <c r="J6" s="19"/>
      <c r="K6" s="19"/>
      <c r="L6" s="19">
        <f t="shared" si="1"/>
        <v>0</v>
      </c>
      <c r="M6" s="19">
        <f t="shared" si="1"/>
        <v>0</v>
      </c>
      <c r="N6" s="19"/>
      <c r="O6" s="19"/>
      <c r="P6" s="19">
        <f t="shared" si="2"/>
        <v>0</v>
      </c>
      <c r="Q6" s="19">
        <f t="shared" si="2"/>
        <v>0</v>
      </c>
      <c r="R6" s="19"/>
      <c r="S6" s="19"/>
      <c r="T6" s="19">
        <f t="shared" si="3"/>
        <v>0</v>
      </c>
      <c r="U6" s="19">
        <f t="shared" si="3"/>
        <v>0</v>
      </c>
      <c r="V6" s="19"/>
      <c r="W6" s="19"/>
      <c r="X6" s="19">
        <f t="shared" si="4"/>
        <v>0</v>
      </c>
      <c r="Y6" s="19">
        <f t="shared" si="4"/>
        <v>0</v>
      </c>
      <c r="Z6" s="19">
        <f t="shared" si="5"/>
        <v>0</v>
      </c>
      <c r="AA6" s="19">
        <f t="shared" si="5"/>
        <v>0</v>
      </c>
      <c r="AB6" s="20">
        <f>IF(AA6=0,0,IF(Z6=0,0,(AA6-Z6)/Z6*100))</f>
        <v>0</v>
      </c>
      <c r="AC6" s="21">
        <f t="shared" si="6"/>
        <v>0</v>
      </c>
      <c r="AD6" s="21">
        <f t="shared" si="6"/>
        <v>0</v>
      </c>
      <c r="AE6" s="19">
        <v>-1</v>
      </c>
    </row>
    <row r="7" spans="1:18" ht="12.75" customHeight="1" hidden="1">
      <c r="A7" s="1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 hidden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 customHeight="1" hidden="1">
      <c r="A9" s="5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 t="s">
        <v>0</v>
      </c>
      <c r="O9" s="6" t="s">
        <v>0</v>
      </c>
      <c r="P9" s="6" t="s">
        <v>0</v>
      </c>
      <c r="Q9" s="6" t="s">
        <v>0</v>
      </c>
      <c r="R9" s="6" t="s">
        <v>0</v>
      </c>
    </row>
    <row r="10" spans="1:18" ht="15.75" customHeight="1" hidden="1">
      <c r="A10" s="3" t="s">
        <v>2</v>
      </c>
      <c r="B10" s="13">
        <v>2021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6" t="s">
        <v>0</v>
      </c>
      <c r="I10" s="6" t="s">
        <v>0</v>
      </c>
      <c r="J10" s="6" t="s">
        <v>0</v>
      </c>
      <c r="K10" s="6" t="s">
        <v>0</v>
      </c>
      <c r="L10" s="6" t="s">
        <v>0</v>
      </c>
      <c r="M10" s="6" t="s">
        <v>0</v>
      </c>
      <c r="N10" s="6" t="s">
        <v>0</v>
      </c>
      <c r="O10" s="6" t="s">
        <v>0</v>
      </c>
      <c r="P10" s="6" t="s">
        <v>0</v>
      </c>
      <c r="Q10" s="6" t="s">
        <v>0</v>
      </c>
      <c r="R10" s="6" t="s">
        <v>0</v>
      </c>
    </row>
    <row r="11" spans="1:18" ht="14.25" hidden="1">
      <c r="A11" s="7" t="s">
        <v>1</v>
      </c>
      <c r="B11" s="8" t="s">
        <v>19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 t="s">
        <v>0</v>
      </c>
      <c r="P11" s="8" t="s">
        <v>0</v>
      </c>
      <c r="Q11" s="8" t="s">
        <v>0</v>
      </c>
      <c r="R11" s="8" t="s">
        <v>0</v>
      </c>
    </row>
    <row r="12" spans="1:2" ht="14.25" hidden="1">
      <c r="A12" s="4" t="s">
        <v>3</v>
      </c>
      <c r="B12" s="9" t="s">
        <v>20</v>
      </c>
    </row>
    <row r="13" ht="14.25" hidden="1"/>
    <row r="14" ht="13.5" customHeight="1" hidden="1"/>
    <row r="15" spans="1:31" ht="22.5" customHeight="1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16" ht="17.25" customHeight="1" thickBot="1">
      <c r="A16" s="1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31" ht="39" customHeight="1">
      <c r="A17" s="30" t="str">
        <f>KurAd</f>
        <v>YÜKSEKÖĞRETİM KURULU</v>
      </c>
      <c r="B17" s="30" t="str">
        <f>ButceYil-1&amp;" "&amp;"GERÇEKLEŞME TOPLAMI"</f>
        <v>2020 GERÇEKLEŞME TOPLAMI</v>
      </c>
      <c r="C17" s="30" t="str">
        <f>ButceYil&amp;" "&amp;"BAŞLANGIÇ ÖDENEĞİ"</f>
        <v>2021 BAŞLANGIÇ ÖDENEĞİ</v>
      </c>
      <c r="D17" s="30" t="s">
        <v>10</v>
      </c>
      <c r="E17" s="30" t="s">
        <v>0</v>
      </c>
      <c r="F17" s="30" t="s">
        <v>4</v>
      </c>
      <c r="G17" s="30" t="s">
        <v>0</v>
      </c>
      <c r="H17" s="30" t="s">
        <v>11</v>
      </c>
      <c r="I17" s="30" t="s">
        <v>0</v>
      </c>
      <c r="J17" s="30" t="s">
        <v>5</v>
      </c>
      <c r="K17" s="30" t="s">
        <v>0</v>
      </c>
      <c r="L17" s="30" t="s">
        <v>12</v>
      </c>
      <c r="M17" s="30" t="s">
        <v>0</v>
      </c>
      <c r="N17" s="30" t="s">
        <v>6</v>
      </c>
      <c r="O17" s="30" t="s">
        <v>0</v>
      </c>
      <c r="P17" s="30" t="s">
        <v>13</v>
      </c>
      <c r="Q17" s="30" t="s">
        <v>0</v>
      </c>
      <c r="R17" s="30" t="s">
        <v>7</v>
      </c>
      <c r="S17" s="30" t="s">
        <v>0</v>
      </c>
      <c r="T17" s="30" t="s">
        <v>14</v>
      </c>
      <c r="U17" s="30" t="s">
        <v>0</v>
      </c>
      <c r="V17" s="30" t="s">
        <v>8</v>
      </c>
      <c r="W17" s="30" t="s">
        <v>0</v>
      </c>
      <c r="X17" s="30" t="s">
        <v>15</v>
      </c>
      <c r="Y17" s="30" t="s">
        <v>0</v>
      </c>
      <c r="Z17" s="30" t="s">
        <v>16</v>
      </c>
      <c r="AA17" s="30" t="s">
        <v>0</v>
      </c>
      <c r="AB17" s="30" t="s">
        <v>17</v>
      </c>
      <c r="AC17" s="30" t="s">
        <v>28</v>
      </c>
      <c r="AD17" s="30" t="s">
        <v>0</v>
      </c>
      <c r="AE17" s="30" t="str">
        <f>ButceYil&amp;" "&amp;"YILSONU GERÇEKLEŞME TAHMİNİ"</f>
        <v>2021 YILSONU GERÇEKLEŞME TAHMİNİ</v>
      </c>
    </row>
    <row r="18" spans="1:31" ht="39" customHeight="1" thickBot="1">
      <c r="A18" s="31" t="s">
        <v>0</v>
      </c>
      <c r="B18" s="31" t="s">
        <v>0</v>
      </c>
      <c r="C18" s="31" t="s">
        <v>0</v>
      </c>
      <c r="D18" s="11">
        <f>ButceYil-1</f>
        <v>2020</v>
      </c>
      <c r="E18" s="11">
        <f>ButceYil</f>
        <v>2021</v>
      </c>
      <c r="F18" s="11">
        <f>ButceYil-1</f>
        <v>2020</v>
      </c>
      <c r="G18" s="11">
        <f>ButceYil</f>
        <v>2021</v>
      </c>
      <c r="H18" s="11">
        <f>ButceYil-1</f>
        <v>2020</v>
      </c>
      <c r="I18" s="11">
        <f>ButceYil</f>
        <v>2021</v>
      </c>
      <c r="J18" s="11">
        <f>ButceYil-1</f>
        <v>2020</v>
      </c>
      <c r="K18" s="11">
        <f>ButceYil</f>
        <v>2021</v>
      </c>
      <c r="L18" s="11">
        <f>ButceYil-1</f>
        <v>2020</v>
      </c>
      <c r="M18" s="11">
        <f>ButceYil</f>
        <v>2021</v>
      </c>
      <c r="N18" s="11">
        <f>ButceYil-1</f>
        <v>2020</v>
      </c>
      <c r="O18" s="11">
        <f>ButceYil</f>
        <v>2021</v>
      </c>
      <c r="P18" s="11">
        <f>ButceYil-1</f>
        <v>2020</v>
      </c>
      <c r="Q18" s="11">
        <f>ButceYil</f>
        <v>2021</v>
      </c>
      <c r="R18" s="11">
        <f>ButceYil-1</f>
        <v>2020</v>
      </c>
      <c r="S18" s="11">
        <f>ButceYil</f>
        <v>2021</v>
      </c>
      <c r="T18" s="11">
        <f>ButceYil-1</f>
        <v>2020</v>
      </c>
      <c r="U18" s="11">
        <f>ButceYil</f>
        <v>2021</v>
      </c>
      <c r="V18" s="11">
        <f>ButceYil-1</f>
        <v>2020</v>
      </c>
      <c r="W18" s="11">
        <f>ButceYil</f>
        <v>2021</v>
      </c>
      <c r="X18" s="11">
        <f>ButceYil-1</f>
        <v>2020</v>
      </c>
      <c r="Y18" s="11">
        <f>ButceYil</f>
        <v>2021</v>
      </c>
      <c r="Z18" s="11">
        <f>ButceYil-1</f>
        <v>2020</v>
      </c>
      <c r="AA18" s="11">
        <f>ButceYil</f>
        <v>2021</v>
      </c>
      <c r="AB18" s="31" t="s">
        <v>0</v>
      </c>
      <c r="AC18" s="11">
        <f>ButceYil-1</f>
        <v>2020</v>
      </c>
      <c r="AD18" s="11">
        <f>ButceYil</f>
        <v>2021</v>
      </c>
      <c r="AE18" s="31" t="s">
        <v>0</v>
      </c>
    </row>
    <row r="19" spans="1:31" ht="24.75" customHeight="1">
      <c r="A19" s="22" t="s">
        <v>21</v>
      </c>
      <c r="B19" s="18">
        <v>94325561.2</v>
      </c>
      <c r="C19" s="18">
        <v>78940000</v>
      </c>
      <c r="D19" s="18">
        <v>0</v>
      </c>
      <c r="E19" s="18">
        <v>7015389.32</v>
      </c>
      <c r="F19" s="18">
        <v>0</v>
      </c>
      <c r="G19" s="18">
        <v>12592555.47</v>
      </c>
      <c r="H19" s="18">
        <f aca="true" t="shared" si="7" ref="H19:I26">IF(F19=0,0,F19-D19)</f>
        <v>0</v>
      </c>
      <c r="I19" s="18">
        <f t="shared" si="7"/>
        <v>5577166.15</v>
      </c>
      <c r="J19" s="18">
        <v>0</v>
      </c>
      <c r="K19" s="18">
        <v>35523047.3</v>
      </c>
      <c r="L19" s="18">
        <f aca="true" t="shared" si="8" ref="L19:M26">IF(J19=0,0,J19-F19)</f>
        <v>0</v>
      </c>
      <c r="M19" s="18">
        <f t="shared" si="8"/>
        <v>22930491.83</v>
      </c>
      <c r="N19" s="18">
        <v>0</v>
      </c>
      <c r="O19" s="18">
        <v>43692357.15</v>
      </c>
      <c r="P19" s="18">
        <f aca="true" t="shared" si="9" ref="P19:Q26">IF(N19=0,0,N19-J19)</f>
        <v>0</v>
      </c>
      <c r="Q19" s="18">
        <f t="shared" si="9"/>
        <v>8169309.8500000015</v>
      </c>
      <c r="R19" s="18">
        <v>0</v>
      </c>
      <c r="S19" s="18">
        <v>49471329.83</v>
      </c>
      <c r="T19" s="18">
        <f aca="true" t="shared" si="10" ref="T19:U26">IF(R19=0,0,R19-N19)</f>
        <v>0</v>
      </c>
      <c r="U19" s="18">
        <f t="shared" si="10"/>
        <v>5778972.68</v>
      </c>
      <c r="V19" s="18">
        <v>50721923.47</v>
      </c>
      <c r="W19" s="18">
        <v>55318545.66</v>
      </c>
      <c r="X19" s="18">
        <f aca="true" t="shared" si="11" ref="X19:Y26">IF(V19=0,0,V19-R19)</f>
        <v>50721923.47</v>
      </c>
      <c r="Y19" s="18">
        <f t="shared" si="11"/>
        <v>5847215.829999998</v>
      </c>
      <c r="Z19" s="18">
        <f aca="true" t="shared" si="12" ref="Z19:AA26">D19+H19+L19+P19+T19+X19</f>
        <v>50721923.47</v>
      </c>
      <c r="AA19" s="18">
        <f t="shared" si="12"/>
        <v>55318545.66</v>
      </c>
      <c r="AB19" s="23">
        <f aca="true" t="shared" si="13" ref="AB19:AB26">IF(AA19=0,0,IF(Z19=0,0,(AA19-Z19)/Z19*100))</f>
        <v>9.062397234834197</v>
      </c>
      <c r="AC19" s="24">
        <f aca="true" t="shared" si="14" ref="AC19:AD26">IF(Z19=0,0,IF(B19=0,0,Z19/B19*100))</f>
        <v>53.77325385051618</v>
      </c>
      <c r="AD19" s="24">
        <f t="shared" si="14"/>
        <v>70.07669832784393</v>
      </c>
      <c r="AE19" s="18">
        <v>0</v>
      </c>
    </row>
    <row r="20" spans="1:31" ht="24.75" customHeight="1">
      <c r="A20" s="26" t="s">
        <v>22</v>
      </c>
      <c r="B20" s="27">
        <v>94325561.2</v>
      </c>
      <c r="C20" s="27">
        <v>78940000</v>
      </c>
      <c r="D20" s="27">
        <v>0</v>
      </c>
      <c r="E20" s="27">
        <v>7015389.32</v>
      </c>
      <c r="F20" s="27">
        <v>0</v>
      </c>
      <c r="G20" s="27">
        <v>12592555.47</v>
      </c>
      <c r="H20" s="27">
        <f t="shared" si="7"/>
        <v>0</v>
      </c>
      <c r="I20" s="27">
        <f t="shared" si="7"/>
        <v>5577166.15</v>
      </c>
      <c r="J20" s="27">
        <v>0</v>
      </c>
      <c r="K20" s="27">
        <v>35523047.3</v>
      </c>
      <c r="L20" s="27">
        <f t="shared" si="8"/>
        <v>0</v>
      </c>
      <c r="M20" s="27">
        <f t="shared" si="8"/>
        <v>22930491.83</v>
      </c>
      <c r="N20" s="27">
        <v>0</v>
      </c>
      <c r="O20" s="27">
        <v>43692357.15</v>
      </c>
      <c r="P20" s="27">
        <f t="shared" si="9"/>
        <v>0</v>
      </c>
      <c r="Q20" s="27">
        <f t="shared" si="9"/>
        <v>8169309.8500000015</v>
      </c>
      <c r="R20" s="27">
        <v>0</v>
      </c>
      <c r="S20" s="27">
        <v>49471329.83</v>
      </c>
      <c r="T20" s="27">
        <f t="shared" si="10"/>
        <v>0</v>
      </c>
      <c r="U20" s="27">
        <f t="shared" si="10"/>
        <v>5778972.68</v>
      </c>
      <c r="V20" s="27">
        <v>50721923.47</v>
      </c>
      <c r="W20" s="27">
        <v>55318545.66</v>
      </c>
      <c r="X20" s="27">
        <f t="shared" si="11"/>
        <v>50721923.47</v>
      </c>
      <c r="Y20" s="27">
        <f t="shared" si="11"/>
        <v>5847215.829999998</v>
      </c>
      <c r="Z20" s="27">
        <f t="shared" si="12"/>
        <v>50721923.47</v>
      </c>
      <c r="AA20" s="27">
        <f t="shared" si="12"/>
        <v>55318545.66</v>
      </c>
      <c r="AB20" s="28">
        <f t="shared" si="13"/>
        <v>9.062397234834197</v>
      </c>
      <c r="AC20" s="29">
        <f t="shared" si="14"/>
        <v>53.77325385051618</v>
      </c>
      <c r="AD20" s="29">
        <f t="shared" si="14"/>
        <v>70.07669832784393</v>
      </c>
      <c r="AE20" s="27">
        <v>0</v>
      </c>
    </row>
    <row r="21" spans="1:31" ht="24.75" customHeight="1">
      <c r="A21" s="22" t="s">
        <v>23</v>
      </c>
      <c r="B21" s="18">
        <v>30156542.650000002</v>
      </c>
      <c r="C21" s="18">
        <v>11893000</v>
      </c>
      <c r="D21" s="18">
        <v>0</v>
      </c>
      <c r="E21" s="18">
        <v>1111455.4</v>
      </c>
      <c r="F21" s="18">
        <v>0</v>
      </c>
      <c r="G21" s="18">
        <v>2504583.48</v>
      </c>
      <c r="H21" s="18">
        <f t="shared" si="7"/>
        <v>0</v>
      </c>
      <c r="I21" s="18">
        <f t="shared" si="7"/>
        <v>1393128.08</v>
      </c>
      <c r="J21" s="18">
        <v>0</v>
      </c>
      <c r="K21" s="18">
        <v>3765225.98</v>
      </c>
      <c r="L21" s="18">
        <f t="shared" si="8"/>
        <v>0</v>
      </c>
      <c r="M21" s="18">
        <f t="shared" si="8"/>
        <v>1260642.5</v>
      </c>
      <c r="N21" s="18">
        <v>0</v>
      </c>
      <c r="O21" s="18">
        <v>5347783.61</v>
      </c>
      <c r="P21" s="18">
        <f t="shared" si="9"/>
        <v>0</v>
      </c>
      <c r="Q21" s="18">
        <f t="shared" si="9"/>
        <v>1582557.6300000004</v>
      </c>
      <c r="R21" s="18">
        <v>0</v>
      </c>
      <c r="S21" s="18">
        <v>6964980.390000001</v>
      </c>
      <c r="T21" s="18">
        <f t="shared" si="10"/>
        <v>0</v>
      </c>
      <c r="U21" s="18">
        <f t="shared" si="10"/>
        <v>1617196.7800000003</v>
      </c>
      <c r="V21" s="18">
        <v>6856891.5</v>
      </c>
      <c r="W21" s="18">
        <v>8246817.13</v>
      </c>
      <c r="X21" s="18">
        <f t="shared" si="11"/>
        <v>6856891.5</v>
      </c>
      <c r="Y21" s="18">
        <f t="shared" si="11"/>
        <v>1281836.7399999993</v>
      </c>
      <c r="Z21" s="18">
        <f t="shared" si="12"/>
        <v>6856891.5</v>
      </c>
      <c r="AA21" s="18">
        <f t="shared" si="12"/>
        <v>8246817.13</v>
      </c>
      <c r="AB21" s="23">
        <f t="shared" si="13"/>
        <v>20.270491811048778</v>
      </c>
      <c r="AC21" s="24">
        <f t="shared" si="14"/>
        <v>22.737657892623176</v>
      </c>
      <c r="AD21" s="24">
        <f t="shared" si="14"/>
        <v>69.34177356428151</v>
      </c>
      <c r="AE21" s="18">
        <v>0</v>
      </c>
    </row>
    <row r="22" spans="1:31" ht="24.75" customHeight="1">
      <c r="A22" s="26" t="s">
        <v>24</v>
      </c>
      <c r="B22" s="27">
        <v>936571.71</v>
      </c>
      <c r="C22" s="27">
        <v>695000</v>
      </c>
      <c r="D22" s="27">
        <v>0</v>
      </c>
      <c r="E22" s="27">
        <v>85318.29</v>
      </c>
      <c r="F22" s="27">
        <v>0</v>
      </c>
      <c r="G22" s="27">
        <v>142475.93</v>
      </c>
      <c r="H22" s="27">
        <f t="shared" si="7"/>
        <v>0</v>
      </c>
      <c r="I22" s="27">
        <f t="shared" si="7"/>
        <v>57157.64</v>
      </c>
      <c r="J22" s="27">
        <v>0</v>
      </c>
      <c r="K22" s="27">
        <v>199633.57</v>
      </c>
      <c r="L22" s="27">
        <f t="shared" si="8"/>
        <v>0</v>
      </c>
      <c r="M22" s="27">
        <f t="shared" si="8"/>
        <v>57157.640000000014</v>
      </c>
      <c r="N22" s="27">
        <v>0</v>
      </c>
      <c r="O22" s="27">
        <v>636157.45</v>
      </c>
      <c r="P22" s="27">
        <f t="shared" si="9"/>
        <v>0</v>
      </c>
      <c r="Q22" s="27">
        <f t="shared" si="9"/>
        <v>436523.87999999995</v>
      </c>
      <c r="R22" s="27">
        <v>0</v>
      </c>
      <c r="S22" s="27">
        <v>719323.86</v>
      </c>
      <c r="T22" s="27">
        <f t="shared" si="10"/>
        <v>0</v>
      </c>
      <c r="U22" s="27">
        <f t="shared" si="10"/>
        <v>83166.41000000003</v>
      </c>
      <c r="V22" s="27">
        <v>345321.48</v>
      </c>
      <c r="W22" s="27">
        <v>776481.5</v>
      </c>
      <c r="X22" s="27">
        <f t="shared" si="11"/>
        <v>345321.48</v>
      </c>
      <c r="Y22" s="27">
        <f t="shared" si="11"/>
        <v>57157.640000000014</v>
      </c>
      <c r="Z22" s="27">
        <f t="shared" si="12"/>
        <v>345321.48</v>
      </c>
      <c r="AA22" s="27">
        <f t="shared" si="12"/>
        <v>776481.5</v>
      </c>
      <c r="AB22" s="28">
        <f t="shared" si="13"/>
        <v>124.85757329662783</v>
      </c>
      <c r="AC22" s="29">
        <f t="shared" si="14"/>
        <v>36.87079978104399</v>
      </c>
      <c r="AD22" s="29">
        <f t="shared" si="14"/>
        <v>111.72395683453237</v>
      </c>
      <c r="AE22" s="27">
        <v>0</v>
      </c>
    </row>
    <row r="23" spans="1:31" ht="24.75" customHeight="1">
      <c r="A23" s="26" t="s">
        <v>25</v>
      </c>
      <c r="B23" s="27">
        <v>29219970.94</v>
      </c>
      <c r="C23" s="27">
        <v>11198000</v>
      </c>
      <c r="D23" s="27">
        <v>0</v>
      </c>
      <c r="E23" s="27">
        <v>1026137.11</v>
      </c>
      <c r="F23" s="27">
        <v>0</v>
      </c>
      <c r="G23" s="27">
        <v>2362107.55</v>
      </c>
      <c r="H23" s="27">
        <f t="shared" si="7"/>
        <v>0</v>
      </c>
      <c r="I23" s="27">
        <f t="shared" si="7"/>
        <v>1335970.44</v>
      </c>
      <c r="J23" s="27">
        <v>0</v>
      </c>
      <c r="K23" s="27">
        <v>3565592.41</v>
      </c>
      <c r="L23" s="27">
        <f t="shared" si="8"/>
        <v>0</v>
      </c>
      <c r="M23" s="27">
        <f t="shared" si="8"/>
        <v>1203484.8600000003</v>
      </c>
      <c r="N23" s="27">
        <v>0</v>
      </c>
      <c r="O23" s="27">
        <v>4711626.16</v>
      </c>
      <c r="P23" s="27">
        <f t="shared" si="9"/>
        <v>0</v>
      </c>
      <c r="Q23" s="27">
        <f t="shared" si="9"/>
        <v>1146033.75</v>
      </c>
      <c r="R23" s="27">
        <v>0</v>
      </c>
      <c r="S23" s="27">
        <v>6245656.53</v>
      </c>
      <c r="T23" s="27">
        <f t="shared" si="10"/>
        <v>0</v>
      </c>
      <c r="U23" s="27">
        <f t="shared" si="10"/>
        <v>1534030.37</v>
      </c>
      <c r="V23" s="27">
        <v>6511570.02</v>
      </c>
      <c r="W23" s="27">
        <v>7470335.63</v>
      </c>
      <c r="X23" s="27">
        <f t="shared" si="11"/>
        <v>6511570.02</v>
      </c>
      <c r="Y23" s="27">
        <f t="shared" si="11"/>
        <v>1224679.0999999996</v>
      </c>
      <c r="Z23" s="27">
        <f t="shared" si="12"/>
        <v>6511570.02</v>
      </c>
      <c r="AA23" s="27">
        <f t="shared" si="12"/>
        <v>7470335.63</v>
      </c>
      <c r="AB23" s="28">
        <f t="shared" si="13"/>
        <v>14.724031332769119</v>
      </c>
      <c r="AC23" s="29">
        <f t="shared" si="14"/>
        <v>22.284656043535406</v>
      </c>
      <c r="AD23" s="29">
        <f t="shared" si="14"/>
        <v>66.71133800678692</v>
      </c>
      <c r="AE23" s="27">
        <v>0</v>
      </c>
    </row>
    <row r="24" spans="1:31" ht="24.75" customHeight="1">
      <c r="A24" s="22" t="s">
        <v>26</v>
      </c>
      <c r="B24" s="18">
        <v>174548640.42</v>
      </c>
      <c r="C24" s="18">
        <v>25159000</v>
      </c>
      <c r="D24" s="18">
        <v>0</v>
      </c>
      <c r="E24" s="18">
        <v>12382200</v>
      </c>
      <c r="F24" s="18">
        <v>0</v>
      </c>
      <c r="G24" s="18">
        <v>21550003</v>
      </c>
      <c r="H24" s="18">
        <f t="shared" si="7"/>
        <v>0</v>
      </c>
      <c r="I24" s="18">
        <f t="shared" si="7"/>
        <v>9167803</v>
      </c>
      <c r="J24" s="18">
        <v>0</v>
      </c>
      <c r="K24" s="18">
        <v>95503086.82</v>
      </c>
      <c r="L24" s="18">
        <f t="shared" si="8"/>
        <v>0</v>
      </c>
      <c r="M24" s="18">
        <f t="shared" si="8"/>
        <v>73953083.82</v>
      </c>
      <c r="N24" s="18">
        <v>0</v>
      </c>
      <c r="O24" s="18">
        <v>96111945.82</v>
      </c>
      <c r="P24" s="18">
        <f t="shared" si="9"/>
        <v>0</v>
      </c>
      <c r="Q24" s="18">
        <f t="shared" si="9"/>
        <v>608859</v>
      </c>
      <c r="R24" s="18">
        <v>0</v>
      </c>
      <c r="S24" s="18">
        <v>101019345.82</v>
      </c>
      <c r="T24" s="18">
        <f t="shared" si="10"/>
        <v>0</v>
      </c>
      <c r="U24" s="18">
        <f t="shared" si="10"/>
        <v>4907400</v>
      </c>
      <c r="V24" s="18">
        <v>97707682</v>
      </c>
      <c r="W24" s="18">
        <v>110125641.82</v>
      </c>
      <c r="X24" s="18">
        <f t="shared" si="11"/>
        <v>97707682</v>
      </c>
      <c r="Y24" s="18">
        <f t="shared" si="11"/>
        <v>9106296</v>
      </c>
      <c r="Z24" s="18">
        <f t="shared" si="12"/>
        <v>97707682</v>
      </c>
      <c r="AA24" s="18">
        <f t="shared" si="12"/>
        <v>110125641.82</v>
      </c>
      <c r="AB24" s="23">
        <f t="shared" si="13"/>
        <v>12.709297330377762</v>
      </c>
      <c r="AC24" s="24">
        <f t="shared" si="14"/>
        <v>55.977337758057125</v>
      </c>
      <c r="AD24" s="24">
        <f t="shared" si="14"/>
        <v>437.718676497476</v>
      </c>
      <c r="AE24" s="18">
        <v>0</v>
      </c>
    </row>
    <row r="25" spans="1:31" ht="24.75" customHeight="1">
      <c r="A25" s="26" t="s">
        <v>27</v>
      </c>
      <c r="B25" s="27">
        <v>174548640.42</v>
      </c>
      <c r="C25" s="27">
        <v>25159000</v>
      </c>
      <c r="D25" s="27">
        <v>0</v>
      </c>
      <c r="E25" s="27">
        <v>12382200</v>
      </c>
      <c r="F25" s="27">
        <v>0</v>
      </c>
      <c r="G25" s="27">
        <v>21550003</v>
      </c>
      <c r="H25" s="27">
        <f t="shared" si="7"/>
        <v>0</v>
      </c>
      <c r="I25" s="27">
        <f t="shared" si="7"/>
        <v>9167803</v>
      </c>
      <c r="J25" s="27">
        <v>0</v>
      </c>
      <c r="K25" s="27">
        <v>95503086.82</v>
      </c>
      <c r="L25" s="27">
        <f t="shared" si="8"/>
        <v>0</v>
      </c>
      <c r="M25" s="27">
        <f t="shared" si="8"/>
        <v>73953083.82</v>
      </c>
      <c r="N25" s="27">
        <v>0</v>
      </c>
      <c r="O25" s="27">
        <v>96111945.82</v>
      </c>
      <c r="P25" s="27">
        <f t="shared" si="9"/>
        <v>0</v>
      </c>
      <c r="Q25" s="27">
        <f t="shared" si="9"/>
        <v>608859</v>
      </c>
      <c r="R25" s="27">
        <v>0</v>
      </c>
      <c r="S25" s="27">
        <v>101019345.82</v>
      </c>
      <c r="T25" s="27">
        <f t="shared" si="10"/>
        <v>0</v>
      </c>
      <c r="U25" s="27">
        <f t="shared" si="10"/>
        <v>4907400</v>
      </c>
      <c r="V25" s="27">
        <v>97707682</v>
      </c>
      <c r="W25" s="27">
        <v>110125641.82</v>
      </c>
      <c r="X25" s="27">
        <f t="shared" si="11"/>
        <v>97707682</v>
      </c>
      <c r="Y25" s="27">
        <f t="shared" si="11"/>
        <v>9106296</v>
      </c>
      <c r="Z25" s="27">
        <f t="shared" si="12"/>
        <v>97707682</v>
      </c>
      <c r="AA25" s="27">
        <f t="shared" si="12"/>
        <v>110125641.82</v>
      </c>
      <c r="AB25" s="28">
        <f t="shared" si="13"/>
        <v>12.709297330377762</v>
      </c>
      <c r="AC25" s="29">
        <f t="shared" si="14"/>
        <v>55.977337758057125</v>
      </c>
      <c r="AD25" s="29">
        <f t="shared" si="14"/>
        <v>437.718676497476</v>
      </c>
      <c r="AE25" s="27">
        <v>0</v>
      </c>
    </row>
    <row r="26" spans="1:31" ht="24.75" customHeight="1">
      <c r="A26" s="14" t="s">
        <v>9</v>
      </c>
      <c r="B26" s="12">
        <v>299030744.27</v>
      </c>
      <c r="C26" s="12">
        <v>115992000</v>
      </c>
      <c r="D26" s="12">
        <v>0</v>
      </c>
      <c r="E26" s="12">
        <v>20509044.72</v>
      </c>
      <c r="F26" s="12">
        <v>0</v>
      </c>
      <c r="G26" s="12">
        <v>36647141.95</v>
      </c>
      <c r="H26" s="12">
        <f t="shared" si="7"/>
        <v>0</v>
      </c>
      <c r="I26" s="12">
        <f t="shared" si="7"/>
        <v>16138097.230000004</v>
      </c>
      <c r="J26" s="12">
        <v>0</v>
      </c>
      <c r="K26" s="12">
        <v>134791360.1</v>
      </c>
      <c r="L26" s="12">
        <f t="shared" si="8"/>
        <v>0</v>
      </c>
      <c r="M26" s="12">
        <f t="shared" si="8"/>
        <v>98144218.14999999</v>
      </c>
      <c r="N26" s="12">
        <v>0</v>
      </c>
      <c r="O26" s="12">
        <v>145152086.57999998</v>
      </c>
      <c r="P26" s="12">
        <f t="shared" si="9"/>
        <v>0</v>
      </c>
      <c r="Q26" s="12">
        <f t="shared" si="9"/>
        <v>10360726.47999999</v>
      </c>
      <c r="R26" s="12">
        <v>0</v>
      </c>
      <c r="S26" s="12">
        <v>157455656.04</v>
      </c>
      <c r="T26" s="12">
        <f t="shared" si="10"/>
        <v>0</v>
      </c>
      <c r="U26" s="12">
        <f t="shared" si="10"/>
        <v>12303569.460000008</v>
      </c>
      <c r="V26" s="12">
        <v>155286496.97</v>
      </c>
      <c r="W26" s="12">
        <v>173691004.60999998</v>
      </c>
      <c r="X26" s="12">
        <f t="shared" si="11"/>
        <v>155286496.97</v>
      </c>
      <c r="Y26" s="12">
        <f t="shared" si="11"/>
        <v>16235348.569999993</v>
      </c>
      <c r="Z26" s="12">
        <f t="shared" si="12"/>
        <v>155286496.97</v>
      </c>
      <c r="AA26" s="12">
        <f t="shared" si="12"/>
        <v>173691004.60999998</v>
      </c>
      <c r="AB26" s="15">
        <f t="shared" si="13"/>
        <v>11.851969101702112</v>
      </c>
      <c r="AC26" s="16">
        <f t="shared" si="14"/>
        <v>51.92994364144349</v>
      </c>
      <c r="AD26" s="16">
        <f t="shared" si="14"/>
        <v>149.743951832885</v>
      </c>
      <c r="AE26" s="12">
        <v>0</v>
      </c>
    </row>
  </sheetData>
  <sheetProtection/>
  <mergeCells count="19">
    <mergeCell ref="A15:AE15"/>
    <mergeCell ref="A17:A18"/>
    <mergeCell ref="B17:B18"/>
    <mergeCell ref="C17:C18"/>
    <mergeCell ref="D17:E17"/>
    <mergeCell ref="F17:G17"/>
    <mergeCell ref="H17:I17"/>
    <mergeCell ref="J17:K17"/>
    <mergeCell ref="X17:Y17"/>
    <mergeCell ref="L17:M17"/>
    <mergeCell ref="Z17:AA17"/>
    <mergeCell ref="AB17:AB18"/>
    <mergeCell ref="AC17:AD17"/>
    <mergeCell ref="AE17:AE18"/>
    <mergeCell ref="N17:O17"/>
    <mergeCell ref="P17:Q17"/>
    <mergeCell ref="R17:S17"/>
    <mergeCell ref="T17:U17"/>
    <mergeCell ref="V17:W17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Osman FİDAN</cp:lastModifiedBy>
  <cp:lastPrinted>2021-05-21T11:43:44Z</cp:lastPrinted>
  <dcterms:created xsi:type="dcterms:W3CDTF">2021-05-12T10:51:16Z</dcterms:created>
  <dcterms:modified xsi:type="dcterms:W3CDTF">2021-07-30T08:48:43Z</dcterms:modified>
  <cp:category/>
  <cp:version/>
  <cp:contentType/>
  <cp:contentStatus/>
</cp:coreProperties>
</file>