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030" activeTab="0"/>
  </bookViews>
  <sheets>
    <sheet name="Sayfa1" sheetId="1" r:id="rId1"/>
  </sheets>
  <definedNames>
    <definedName name="BaslaSatir">'Sayfa1'!$A$17</definedName>
    <definedName name="ButceYil">'Sayfa1'!$B$6</definedName>
    <definedName name="FormatSatir">'Sayfa1'!$A$4</definedName>
    <definedName name="KurAd">'Sayfa1'!$B$8</definedName>
    <definedName name="KurKod">'Sayfa1'!$B$7</definedName>
    <definedName name="ToplamFormatSatir">'Sayfa1'!$A$2</definedName>
    <definedName name="ToplamSatir">'Sayfa1'!$A$16</definedName>
  </definedNames>
  <calcPr fullCalcOnLoad="1"/>
</workbook>
</file>

<file path=xl/sharedStrings.xml><?xml version="1.0" encoding="utf-8"?>
<sst xmlns="http://schemas.openxmlformats.org/spreadsheetml/2006/main" count="239" uniqueCount="55">
  <si>
    <t/>
  </si>
  <si>
    <t>BÜTÇE GİDERLERİNİN GELİŞİMİ</t>
  </si>
  <si>
    <t>Bütçe Yıl:</t>
  </si>
  <si>
    <t>Kurum Kod:</t>
  </si>
  <si>
    <t>OCAK GERÇEKLEŞME</t>
  </si>
  <si>
    <t>ŞUBAT GERÇEKLEŞME</t>
  </si>
  <si>
    <t>MART GERÇEKLEŞME</t>
  </si>
  <si>
    <t>NİSAN GERÇEKLEŞME</t>
  </si>
  <si>
    <t>MAYIS GERÇEKLEŞME</t>
  </si>
  <si>
    <t>HAZİRAN GERÇEKLEŞME</t>
  </si>
  <si>
    <t>OCAK-HAZİRAN                               GERÇEKLEŞME TOPLAMI</t>
  </si>
  <si>
    <t>BÜTÇE GİDERLERİ TOPLAMI</t>
  </si>
  <si>
    <t>Yıl:</t>
  </si>
  <si>
    <t>Kurum Ad:</t>
  </si>
  <si>
    <t>EKONOMİK</t>
  </si>
  <si>
    <t>ŞUBAT</t>
  </si>
  <si>
    <t>MART</t>
  </si>
  <si>
    <t>NİSAN</t>
  </si>
  <si>
    <t>MAYIS</t>
  </si>
  <si>
    <t>HAZİRAN</t>
  </si>
  <si>
    <t>0401</t>
  </si>
  <si>
    <t>YÜKSEKÖĞRETİM KURULU</t>
  </si>
  <si>
    <t>01 - PERSONEL GİDERLERİ</t>
  </si>
  <si>
    <t>01.01 - MEMURLAR</t>
  </si>
  <si>
    <t>01.02 - SÖZLEŞMELİ  PERSONEL</t>
  </si>
  <si>
    <t>01.03 - İŞÇİLER</t>
  </si>
  <si>
    <t>01.04 - GEÇİCİ SÜRELİ ÇALIŞANLAR</t>
  </si>
  <si>
    <t>01.05 - DİĞER PERSONEL</t>
  </si>
  <si>
    <t>02 - SOSYAL GÜVENLİK KURUMLARINA DEVLET PRİMİ GİDERLERİ</t>
  </si>
  <si>
    <t>02.01 - MEMURLAR</t>
  </si>
  <si>
    <t>02.02 - SÖZLEŞMELİ PERSONEL</t>
  </si>
  <si>
    <t>02.03 - İŞÇİLER</t>
  </si>
  <si>
    <t>03 - MAL VE HİZMET ALIM GİDERLERİ</t>
  </si>
  <si>
    <t>03.02 - TÜKETİME YÖNELİK MAL VE MALZEME ALIMLARI</t>
  </si>
  <si>
    <t>03.03 - YOLLUKLAR</t>
  </si>
  <si>
    <t>03.04 - GÖREV GİDERLERİ</t>
  </si>
  <si>
    <t>03.05 - HİZMET ALIMLARI</t>
  </si>
  <si>
    <t>03.06 - TEMSİL VE TANITMA GİDERLERİ</t>
  </si>
  <si>
    <t>03.07 - MENKUL MAL,GAYRİMADDİ HAK ALIM, BAKIM VE ONARIM GİDERLERİ</t>
  </si>
  <si>
    <t>03.08 - GAYRİMENKUL MAL BAKIM VE ONARIM GİDERLERİ</t>
  </si>
  <si>
    <t>05 - CARİ TRANSFERLER</t>
  </si>
  <si>
    <t>05.01 - GÖREVLENDİRME GİDERLERİ</t>
  </si>
  <si>
    <t>05.02 - HAZİNE YARDIMLARI</t>
  </si>
  <si>
    <t>05.03 - KAR AMACI GÜTMEYEN KURULUŞLARA YAPILAN TRANSFERLER</t>
  </si>
  <si>
    <t>05.04 - HANE HALKI VE İŞLETMELERE YAPILAN TRANSFERLER</t>
  </si>
  <si>
    <t>05.06 - YURTDIŞINA YAPILAN TRANSFERLER</t>
  </si>
  <si>
    <t>06 - SERMAYE GİDERLERİ</t>
  </si>
  <si>
    <t>06.01 - MAMUL MAL ALIMLARI</t>
  </si>
  <si>
    <t>06.02 - MENKUL SERMAYE ÜRETİM GİDERLERİ</t>
  </si>
  <si>
    <t>06.03 - GAYRİ MADDİ HAK ALIMLARI</t>
  </si>
  <si>
    <t>06.05 - GAYRİMENKUL SERMAYE ÜRETİM GİDERLERİ</t>
  </si>
  <si>
    <t>06.06 - MENKUL MALLARIN BÜYÜK ONARIM GİDERLERİ</t>
  </si>
  <si>
    <t>06.07 - GAYRİMENKUL BÜYÜK ONARIM GİDERLERİ</t>
  </si>
  <si>
    <t>ARTIŞ ORANI            (%)</t>
  </si>
  <si>
    <t>OCAK-HAZİRAN                               GERÇEK. ORANI  (%)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</si>
</sst>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41">
    <font>
      <sz val="10"/>
      <name val="Arial Tur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0"/>
      <color indexed="25"/>
      <name val="Arial Tur"/>
      <family val="0"/>
    </font>
    <font>
      <u val="single"/>
      <sz val="10"/>
      <color indexed="30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10" fillId="22" borderId="7" applyNumberFormat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1" fillId="0" borderId="0">
      <alignment/>
      <protection/>
    </xf>
  </cellStyleXfs>
  <cellXfs count="27">
    <xf numFmtId="0" fontId="0" fillId="0" borderId="0" xfId="0" applyAlignment="1">
      <alignment/>
    </xf>
    <xf numFmtId="0" fontId="4" fillId="0" borderId="0" xfId="62" applyFont="1" applyAlignment="1">
      <alignment horizontal="center" vertical="center"/>
      <protection/>
    </xf>
    <xf numFmtId="3" fontId="5" fillId="0" borderId="0" xfId="62" applyNumberFormat="1" applyFont="1" applyAlignment="1">
      <alignment horizontal="center" vertical="center"/>
      <protection/>
    </xf>
    <xf numFmtId="0" fontId="6" fillId="0" borderId="0" xfId="62" applyFont="1" applyAlignment="1">
      <alignment vertical="center"/>
      <protection/>
    </xf>
    <xf numFmtId="0" fontId="6" fillId="0" borderId="0" xfId="0" applyFont="1" applyAlignment="1">
      <alignment vertical="center"/>
    </xf>
    <xf numFmtId="0" fontId="5" fillId="0" borderId="0" xfId="62" applyFont="1" applyAlignment="1">
      <alignment horizontal="center" vertical="center"/>
      <protection/>
    </xf>
    <xf numFmtId="3" fontId="6" fillId="0" borderId="0" xfId="62" applyNumberFormat="1" applyFont="1" applyAlignment="1">
      <alignment vertical="center"/>
      <protection/>
    </xf>
    <xf numFmtId="0" fontId="5" fillId="0" borderId="0" xfId="62" applyFont="1" applyAlignment="1">
      <alignment vertical="center"/>
      <protection/>
    </xf>
    <xf numFmtId="3" fontId="5" fillId="0" borderId="0" xfId="62" applyNumberFormat="1" applyFont="1" applyAlignment="1">
      <alignment vertical="center"/>
      <protection/>
    </xf>
    <xf numFmtId="3" fontId="6" fillId="0" borderId="0" xfId="0" applyNumberFormat="1" applyFont="1" applyAlignment="1">
      <alignment vertical="center"/>
    </xf>
    <xf numFmtId="0" fontId="4" fillId="0" borderId="0" xfId="62" applyFont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 horizontal="right"/>
    </xf>
    <xf numFmtId="4" fontId="7" fillId="0" borderId="12" xfId="0" applyNumberFormat="1" applyFont="1" applyBorder="1" applyAlignment="1" applyProtection="1">
      <alignment horizontal="right" vertical="center" wrapText="1"/>
      <protection/>
    </xf>
    <xf numFmtId="4" fontId="7" fillId="0" borderId="13" xfId="0" applyNumberFormat="1" applyFont="1" applyBorder="1" applyAlignment="1" applyProtection="1">
      <alignment horizontal="right" vertical="center" wrapText="1"/>
      <protection/>
    </xf>
    <xf numFmtId="1" fontId="6" fillId="0" borderId="0" xfId="0" applyNumberFormat="1" applyFont="1" applyAlignment="1">
      <alignment horizontal="left" vertical="center"/>
    </xf>
    <xf numFmtId="3" fontId="6" fillId="0" borderId="11" xfId="0" applyNumberFormat="1" applyFont="1" applyBorder="1" applyAlignment="1">
      <alignment horizontal="right"/>
    </xf>
    <xf numFmtId="4" fontId="6" fillId="0" borderId="12" xfId="0" applyNumberFormat="1" applyFont="1" applyBorder="1" applyAlignment="1" applyProtection="1">
      <alignment horizontal="right" vertical="center" wrapText="1"/>
      <protection/>
    </xf>
    <xf numFmtId="4" fontId="6" fillId="0" borderId="13" xfId="0" applyNumberFormat="1" applyFont="1" applyBorder="1" applyAlignment="1" applyProtection="1">
      <alignment horizontal="right" vertical="center" wrapText="1"/>
      <protection/>
    </xf>
    <xf numFmtId="1" fontId="6" fillId="0" borderId="0" xfId="62" applyNumberFormat="1" applyFont="1" applyAlignment="1">
      <alignment vertical="center"/>
      <protection/>
    </xf>
    <xf numFmtId="49" fontId="6" fillId="0" borderId="11" xfId="0" applyNumberFormat="1" applyFont="1" applyBorder="1" applyAlignment="1">
      <alignment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6" fillId="0" borderId="15" xfId="0" applyNumberFormat="1" applyFont="1" applyBorder="1" applyAlignment="1">
      <alignment horizontal="lef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7"/>
  <sheetViews>
    <sheetView tabSelected="1" zoomScale="70" zoomScaleNormal="70" zoomScalePageLayoutView="0" workbookViewId="0" topLeftCell="C11">
      <selection activeCell="AC14" sqref="AC14:AD14"/>
    </sheetView>
  </sheetViews>
  <sheetFormatPr defaultColWidth="9.00390625" defaultRowHeight="13.5" customHeight="1"/>
  <cols>
    <col min="1" max="1" width="59.625" style="4" bestFit="1" customWidth="1"/>
    <col min="2" max="3" width="19.75390625" style="9" customWidth="1"/>
    <col min="4" max="5" width="20.75390625" style="9" customWidth="1"/>
    <col min="6" max="7" width="21.25390625" style="9" hidden="1" customWidth="1"/>
    <col min="8" max="9" width="20.75390625" style="9" customWidth="1"/>
    <col min="10" max="10" width="21.25390625" style="9" hidden="1" customWidth="1"/>
    <col min="11" max="11" width="10.75390625" style="9" hidden="1" customWidth="1"/>
    <col min="12" max="13" width="20.75390625" style="9" customWidth="1"/>
    <col min="14" max="14" width="21.25390625" style="9" hidden="1" customWidth="1"/>
    <col min="15" max="15" width="11.375" style="9" hidden="1" customWidth="1"/>
    <col min="16" max="17" width="20.75390625" style="9" customWidth="1"/>
    <col min="18" max="18" width="21.25390625" style="9" hidden="1" customWidth="1"/>
    <col min="19" max="19" width="11.625" style="9" hidden="1" customWidth="1"/>
    <col min="20" max="21" width="20.75390625" style="9" customWidth="1"/>
    <col min="22" max="23" width="14.25390625" style="4" hidden="1" customWidth="1"/>
    <col min="24" max="27" width="20.75390625" style="4" customWidth="1"/>
    <col min="28" max="28" width="9.125" style="4" bestFit="1" customWidth="1"/>
    <col min="29" max="29" width="10.125" style="4" bestFit="1" customWidth="1"/>
    <col min="30" max="30" width="20.125" style="4" customWidth="1"/>
    <col min="31" max="31" width="16.125" style="4" customWidth="1"/>
    <col min="32" max="32" width="9.125" style="4" bestFit="1" customWidth="1"/>
    <col min="33" max="16384" width="9.125" style="4" customWidth="1"/>
  </cols>
  <sheetData>
    <row r="1" spans="1:24" ht="12.75" customHeight="1" hidden="1" thickBot="1">
      <c r="A1" s="1" t="s">
        <v>0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2" t="s">
        <v>0</v>
      </c>
      <c r="J1" s="2" t="s">
        <v>0</v>
      </c>
      <c r="K1" s="2" t="s">
        <v>0</v>
      </c>
      <c r="L1" s="2" t="s">
        <v>0</v>
      </c>
      <c r="M1" s="2" t="s">
        <v>0</v>
      </c>
      <c r="N1" s="2" t="s">
        <v>0</v>
      </c>
      <c r="O1" s="2" t="s">
        <v>0</v>
      </c>
      <c r="P1" s="2" t="s">
        <v>0</v>
      </c>
      <c r="Q1" s="2" t="s">
        <v>0</v>
      </c>
      <c r="R1" s="2" t="s">
        <v>0</v>
      </c>
      <c r="S1" s="2" t="s">
        <v>0</v>
      </c>
      <c r="T1" s="2" t="s">
        <v>0</v>
      </c>
      <c r="U1" s="2"/>
      <c r="V1" s="3" t="s">
        <v>0</v>
      </c>
      <c r="X1" s="3" t="s">
        <v>0</v>
      </c>
    </row>
    <row r="2" spans="1:31" ht="15" hidden="1" thickBot="1">
      <c r="A2" s="13" t="s">
        <v>11</v>
      </c>
      <c r="B2" s="14"/>
      <c r="C2" s="14"/>
      <c r="D2" s="14"/>
      <c r="E2" s="14"/>
      <c r="F2" s="14"/>
      <c r="G2" s="14"/>
      <c r="H2" s="14">
        <f>IF(F2=0,0,F2-D2)</f>
        <v>0</v>
      </c>
      <c r="I2" s="14">
        <f>IF(G2=0,0,G2-E2)</f>
        <v>0</v>
      </c>
      <c r="J2" s="14"/>
      <c r="K2" s="14"/>
      <c r="L2" s="14">
        <f>IF(J2=0,0,J2-F2)</f>
        <v>0</v>
      </c>
      <c r="M2" s="14">
        <f>IF(K2=0,0,K2-G2)</f>
        <v>0</v>
      </c>
      <c r="N2" s="14"/>
      <c r="O2" s="14"/>
      <c r="P2" s="14">
        <f>IF(N2=0,0,N2-J2)</f>
        <v>0</v>
      </c>
      <c r="Q2" s="14">
        <f>IF(O2=0,0,O2-K2)</f>
        <v>0</v>
      </c>
      <c r="R2" s="14"/>
      <c r="S2" s="14"/>
      <c r="T2" s="14">
        <f>IF(R2=0,0,R2-N2)</f>
        <v>0</v>
      </c>
      <c r="U2" s="14">
        <f>IF(S2=0,0,S2-O2)</f>
        <v>0</v>
      </c>
      <c r="V2" s="14"/>
      <c r="W2" s="14"/>
      <c r="X2" s="14">
        <f>IF(V2=0,0,V2-R2)</f>
        <v>0</v>
      </c>
      <c r="Y2" s="14">
        <f>IF(W2=0,0,W2-S2)</f>
        <v>0</v>
      </c>
      <c r="Z2" s="14">
        <f>D2+H2+L2+P2+T2+X2</f>
        <v>0</v>
      </c>
      <c r="AA2" s="14">
        <f>E2+I2+M2+Q2+U2+Y2</f>
        <v>0</v>
      </c>
      <c r="AB2" s="15">
        <f>IF(AA2=0,0,IF(Z2=0,0,(AA2-Z2)/Z2*100))</f>
        <v>0</v>
      </c>
      <c r="AC2" s="16">
        <f>IF(Z2=0,0,IF(B2=0,0,Z2/B2*100))</f>
        <v>0</v>
      </c>
      <c r="AD2" s="16">
        <f>IF(AA2=0,0,IF(C2=0,0,AA2/C2*100))</f>
        <v>0</v>
      </c>
      <c r="AE2" s="14">
        <v>-1</v>
      </c>
    </row>
    <row r="3" spans="1:24" ht="12.75" customHeight="1" hidden="1" thickBot="1">
      <c r="A3" s="1" t="s">
        <v>0</v>
      </c>
      <c r="B3" s="2" t="s">
        <v>0</v>
      </c>
      <c r="C3" s="2" t="s">
        <v>0</v>
      </c>
      <c r="D3" s="2" t="s">
        <v>0</v>
      </c>
      <c r="E3" s="2" t="s">
        <v>0</v>
      </c>
      <c r="F3" s="2" t="s">
        <v>0</v>
      </c>
      <c r="G3" s="2" t="s">
        <v>0</v>
      </c>
      <c r="H3" s="2" t="s">
        <v>0</v>
      </c>
      <c r="I3" s="2" t="s">
        <v>0</v>
      </c>
      <c r="J3" s="2" t="s">
        <v>0</v>
      </c>
      <c r="K3" s="2" t="s">
        <v>0</v>
      </c>
      <c r="L3" s="2" t="s">
        <v>0</v>
      </c>
      <c r="M3" s="2" t="s">
        <v>0</v>
      </c>
      <c r="N3" s="2" t="s">
        <v>0</v>
      </c>
      <c r="O3" s="2" t="s">
        <v>0</v>
      </c>
      <c r="P3" s="2" t="s">
        <v>0</v>
      </c>
      <c r="Q3" s="2" t="s">
        <v>0</v>
      </c>
      <c r="R3" s="2" t="s">
        <v>0</v>
      </c>
      <c r="S3" s="2" t="s">
        <v>0</v>
      </c>
      <c r="T3" s="2" t="s">
        <v>0</v>
      </c>
      <c r="U3" s="2" t="s">
        <v>0</v>
      </c>
      <c r="V3" s="3" t="s">
        <v>0</v>
      </c>
      <c r="X3" s="3" t="s">
        <v>0</v>
      </c>
    </row>
    <row r="4" spans="1:31" ht="15" hidden="1" thickBot="1">
      <c r="A4" s="22"/>
      <c r="B4" s="18"/>
      <c r="C4" s="18"/>
      <c r="D4" s="18"/>
      <c r="E4" s="18"/>
      <c r="F4" s="18"/>
      <c r="G4" s="18"/>
      <c r="H4" s="18">
        <f>IF(F4=0,0,F4-D4)</f>
        <v>0</v>
      </c>
      <c r="I4" s="18">
        <f>IF(G4=0,0,G4-E4)</f>
        <v>0</v>
      </c>
      <c r="J4" s="18"/>
      <c r="K4" s="18"/>
      <c r="L4" s="18">
        <f>IF(J4=0,0,J4-F4)</f>
        <v>0</v>
      </c>
      <c r="M4" s="18">
        <f>IF(K4=0,0,K4-G4)</f>
        <v>0</v>
      </c>
      <c r="N4" s="18"/>
      <c r="O4" s="18"/>
      <c r="P4" s="18">
        <f>IF(N4=0,0,N4-J4)</f>
        <v>0</v>
      </c>
      <c r="Q4" s="18">
        <f>IF(O4=0,0,O4-K4)</f>
        <v>0</v>
      </c>
      <c r="R4" s="18"/>
      <c r="S4" s="18"/>
      <c r="T4" s="18">
        <f>IF(R4=0,0,R4-N4)</f>
        <v>0</v>
      </c>
      <c r="U4" s="18">
        <f>IF(S4=0,0,S4-O4)</f>
        <v>0</v>
      </c>
      <c r="V4" s="18"/>
      <c r="W4" s="18"/>
      <c r="X4" s="18">
        <f>IF(V4=0,0,V4-R4)</f>
        <v>0</v>
      </c>
      <c r="Y4" s="18">
        <f>IF(W4=0,0,W4-S4)</f>
        <v>0</v>
      </c>
      <c r="Z4" s="18">
        <f>D4+H4+L4+P4+T4+X4</f>
        <v>0</v>
      </c>
      <c r="AA4" s="18">
        <f>E4+I4+M4+Q4+U4+Y4</f>
        <v>0</v>
      </c>
      <c r="AB4" s="19">
        <f>IF(AA4=0,0,IF(Z4=0,0,(AA4-Z4)/Z4*100))</f>
        <v>0</v>
      </c>
      <c r="AC4" s="20">
        <f>IF(Z4=0,0,IF(B4=0,0,Z4/B4*100))</f>
        <v>0</v>
      </c>
      <c r="AD4" s="20">
        <f>IF(AA4=0,0,IF(C4=0,0,AA4/C4*100))</f>
        <v>0</v>
      </c>
      <c r="AE4" s="18">
        <v>-1</v>
      </c>
    </row>
    <row r="5" spans="1:24" ht="12.75" customHeight="1" hidden="1">
      <c r="A5" s="5" t="s">
        <v>0</v>
      </c>
      <c r="B5" s="6" t="s">
        <v>0</v>
      </c>
      <c r="C5" s="6" t="s">
        <v>0</v>
      </c>
      <c r="D5" s="6" t="s">
        <v>0</v>
      </c>
      <c r="E5" s="6" t="s">
        <v>0</v>
      </c>
      <c r="F5" s="6" t="s">
        <v>0</v>
      </c>
      <c r="G5" s="6" t="s">
        <v>0</v>
      </c>
      <c r="H5" s="6" t="s">
        <v>0</v>
      </c>
      <c r="I5" s="6" t="s">
        <v>0</v>
      </c>
      <c r="J5" s="6" t="s">
        <v>0</v>
      </c>
      <c r="K5" s="6" t="s">
        <v>0</v>
      </c>
      <c r="L5" s="6" t="s">
        <v>0</v>
      </c>
      <c r="M5" s="6" t="s">
        <v>0</v>
      </c>
      <c r="N5" s="6" t="s">
        <v>0</v>
      </c>
      <c r="O5" s="6" t="s">
        <v>0</v>
      </c>
      <c r="P5" s="6" t="s">
        <v>0</v>
      </c>
      <c r="Q5" s="6" t="s">
        <v>0</v>
      </c>
      <c r="R5" s="6" t="s">
        <v>0</v>
      </c>
      <c r="S5" s="6" t="s">
        <v>0</v>
      </c>
      <c r="T5" s="6" t="s">
        <v>0</v>
      </c>
      <c r="U5" s="6" t="s">
        <v>0</v>
      </c>
      <c r="V5" s="3" t="s">
        <v>0</v>
      </c>
      <c r="X5" s="3" t="s">
        <v>0</v>
      </c>
    </row>
    <row r="6" spans="1:24" ht="15.75" customHeight="1" hidden="1">
      <c r="A6" s="3" t="s">
        <v>12</v>
      </c>
      <c r="B6" s="21">
        <v>2021</v>
      </c>
      <c r="C6" s="6" t="s">
        <v>0</v>
      </c>
      <c r="D6" s="6" t="s">
        <v>0</v>
      </c>
      <c r="E6" s="6" t="s">
        <v>0</v>
      </c>
      <c r="F6" s="6" t="s">
        <v>0</v>
      </c>
      <c r="G6" s="6" t="s">
        <v>0</v>
      </c>
      <c r="H6" s="6" t="s">
        <v>0</v>
      </c>
      <c r="I6" s="6" t="s">
        <v>0</v>
      </c>
      <c r="J6" s="6" t="s">
        <v>0</v>
      </c>
      <c r="K6" s="6" t="s">
        <v>0</v>
      </c>
      <c r="L6" s="6" t="s">
        <v>0</v>
      </c>
      <c r="M6" s="6" t="s">
        <v>0</v>
      </c>
      <c r="N6" s="6" t="s">
        <v>0</v>
      </c>
      <c r="O6" s="6" t="s">
        <v>0</v>
      </c>
      <c r="P6" s="6" t="s">
        <v>0</v>
      </c>
      <c r="Q6" s="6" t="s">
        <v>0</v>
      </c>
      <c r="R6" s="6" t="s">
        <v>0</v>
      </c>
      <c r="S6" s="6" t="s">
        <v>0</v>
      </c>
      <c r="T6" s="6" t="s">
        <v>0</v>
      </c>
      <c r="U6" s="6" t="s">
        <v>0</v>
      </c>
      <c r="V6" s="3" t="s">
        <v>0</v>
      </c>
      <c r="X6" s="3" t="s">
        <v>0</v>
      </c>
    </row>
    <row r="7" spans="1:24" ht="14.25" hidden="1">
      <c r="A7" s="7" t="s">
        <v>3</v>
      </c>
      <c r="B7" s="8" t="s">
        <v>20</v>
      </c>
      <c r="C7" s="8" t="s">
        <v>0</v>
      </c>
      <c r="D7" s="8" t="s">
        <v>0</v>
      </c>
      <c r="E7" s="8" t="s">
        <v>0</v>
      </c>
      <c r="F7" s="8" t="s">
        <v>0</v>
      </c>
      <c r="G7" s="8" t="s">
        <v>0</v>
      </c>
      <c r="H7" s="8" t="s">
        <v>0</v>
      </c>
      <c r="I7" s="8" t="s">
        <v>0</v>
      </c>
      <c r="J7" s="8" t="s">
        <v>0</v>
      </c>
      <c r="K7" s="8" t="s">
        <v>0</v>
      </c>
      <c r="L7" s="8" t="s">
        <v>0</v>
      </c>
      <c r="M7" s="8" t="s">
        <v>0</v>
      </c>
      <c r="N7" s="8" t="s">
        <v>0</v>
      </c>
      <c r="O7" s="8" t="s">
        <v>0</v>
      </c>
      <c r="P7" s="8" t="s">
        <v>0</v>
      </c>
      <c r="Q7" s="8" t="s">
        <v>0</v>
      </c>
      <c r="R7" s="8" t="s">
        <v>0</v>
      </c>
      <c r="S7" s="8" t="s">
        <v>0</v>
      </c>
      <c r="T7" s="8" t="s">
        <v>0</v>
      </c>
      <c r="U7" s="8" t="s">
        <v>0</v>
      </c>
      <c r="V7" s="8" t="s">
        <v>0</v>
      </c>
      <c r="X7" s="8" t="s">
        <v>0</v>
      </c>
    </row>
    <row r="8" spans="1:2" ht="14.25" hidden="1">
      <c r="A8" s="4" t="s">
        <v>13</v>
      </c>
      <c r="B8" s="9" t="s">
        <v>21</v>
      </c>
    </row>
    <row r="9" ht="14.25" hidden="1"/>
    <row r="10" ht="13.5" customHeight="1" hidden="1"/>
    <row r="11" spans="1:31" ht="22.5" customHeight="1">
      <c r="A11" s="25" t="s">
        <v>1</v>
      </c>
      <c r="B11" s="25" t="s">
        <v>0</v>
      </c>
      <c r="C11" s="25" t="s">
        <v>0</v>
      </c>
      <c r="D11" s="25" t="s">
        <v>0</v>
      </c>
      <c r="E11" s="25" t="s">
        <v>0</v>
      </c>
      <c r="F11" s="25" t="s">
        <v>0</v>
      </c>
      <c r="G11" s="25" t="s">
        <v>0</v>
      </c>
      <c r="H11" s="25" t="s">
        <v>0</v>
      </c>
      <c r="I11" s="25" t="s">
        <v>0</v>
      </c>
      <c r="J11" s="25" t="s">
        <v>0</v>
      </c>
      <c r="K11" s="25" t="s">
        <v>0</v>
      </c>
      <c r="L11" s="25" t="s">
        <v>0</v>
      </c>
      <c r="M11" s="25" t="s">
        <v>0</v>
      </c>
      <c r="N11" s="25" t="s">
        <v>0</v>
      </c>
      <c r="O11" s="25" t="s">
        <v>0</v>
      </c>
      <c r="P11" s="25" t="s">
        <v>0</v>
      </c>
      <c r="Q11" s="25" t="s">
        <v>0</v>
      </c>
      <c r="R11" s="25" t="s">
        <v>0</v>
      </c>
      <c r="S11" s="25" t="s">
        <v>0</v>
      </c>
      <c r="T11" s="25" t="s">
        <v>0</v>
      </c>
      <c r="U11" s="25" t="s">
        <v>0</v>
      </c>
      <c r="V11" s="25" t="s">
        <v>0</v>
      </c>
      <c r="W11" s="25" t="s">
        <v>0</v>
      </c>
      <c r="X11" s="25" t="s">
        <v>0</v>
      </c>
      <c r="Y11" s="25" t="s">
        <v>0</v>
      </c>
      <c r="Z11" s="25" t="s">
        <v>0</v>
      </c>
      <c r="AA11" s="25" t="s">
        <v>0</v>
      </c>
      <c r="AB11" s="25" t="s">
        <v>0</v>
      </c>
      <c r="AC11" s="25" t="s">
        <v>0</v>
      </c>
      <c r="AD11" s="25" t="s">
        <v>0</v>
      </c>
      <c r="AE11" s="25" t="s">
        <v>0</v>
      </c>
    </row>
    <row r="12" spans="1:27" ht="16.5" customHeight="1">
      <c r="A12" s="10" t="s">
        <v>2</v>
      </c>
      <c r="B12" s="17">
        <f>ButceYil</f>
        <v>2021</v>
      </c>
      <c r="V12" s="9" t="s">
        <v>0</v>
      </c>
      <c r="W12" s="9" t="s">
        <v>0</v>
      </c>
      <c r="X12" s="9" t="s">
        <v>0</v>
      </c>
      <c r="Y12" s="9" t="s">
        <v>0</v>
      </c>
      <c r="Z12" s="9" t="s">
        <v>0</v>
      </c>
      <c r="AA12" s="9" t="s">
        <v>0</v>
      </c>
    </row>
    <row r="13" spans="1:25" ht="17.25" customHeight="1" thickBot="1">
      <c r="A13" s="11" t="s">
        <v>13</v>
      </c>
      <c r="B13" s="26" t="str">
        <f>KurAd</f>
        <v>YÜKSEKÖĞRETİM KURULU</v>
      </c>
      <c r="C13" s="26" t="s">
        <v>0</v>
      </c>
      <c r="D13" s="26" t="s">
        <v>0</v>
      </c>
      <c r="E13" s="26" t="s">
        <v>0</v>
      </c>
      <c r="F13" s="26" t="s">
        <v>0</v>
      </c>
      <c r="G13" s="26" t="s">
        <v>0</v>
      </c>
      <c r="H13" s="26" t="s">
        <v>0</v>
      </c>
      <c r="I13" s="26" t="s">
        <v>0</v>
      </c>
      <c r="J13" s="26" t="s">
        <v>0</v>
      </c>
      <c r="K13" s="26" t="s">
        <v>0</v>
      </c>
      <c r="L13" s="26" t="s">
        <v>0</v>
      </c>
      <c r="M13" s="26" t="s">
        <v>0</v>
      </c>
      <c r="N13" s="26" t="s">
        <v>0</v>
      </c>
      <c r="O13" s="26" t="s">
        <v>0</v>
      </c>
      <c r="P13" s="26" t="s">
        <v>0</v>
      </c>
      <c r="Q13" s="26" t="s">
        <v>0</v>
      </c>
      <c r="V13" s="9" t="s">
        <v>0</v>
      </c>
      <c r="W13" s="9" t="s">
        <v>0</v>
      </c>
      <c r="X13" s="9" t="s">
        <v>0</v>
      </c>
      <c r="Y13" s="9" t="s">
        <v>0</v>
      </c>
    </row>
    <row r="14" spans="1:31" ht="51.75" customHeight="1">
      <c r="A14" s="23" t="s">
        <v>14</v>
      </c>
      <c r="B14" s="23" t="str">
        <f>ButceYil-1&amp;" "&amp;"GERÇEKLEŞME TOPLAMI"</f>
        <v>2020 GERÇEKLEŞME TOPLAMI</v>
      </c>
      <c r="C14" s="23" t="str">
        <f>ButceYil&amp;" "&amp;"BAŞLANGIÇ ÖDENEĞİ"</f>
        <v>2021 BAŞLANGIÇ ÖDENEĞİ</v>
      </c>
      <c r="D14" s="23" t="s">
        <v>4</v>
      </c>
      <c r="E14" s="23" t="s">
        <v>0</v>
      </c>
      <c r="F14" s="23" t="s">
        <v>15</v>
      </c>
      <c r="G14" s="23" t="s">
        <v>0</v>
      </c>
      <c r="H14" s="23" t="s">
        <v>5</v>
      </c>
      <c r="I14" s="23" t="s">
        <v>0</v>
      </c>
      <c r="J14" s="23" t="s">
        <v>16</v>
      </c>
      <c r="K14" s="23" t="s">
        <v>0</v>
      </c>
      <c r="L14" s="23" t="s">
        <v>6</v>
      </c>
      <c r="M14" s="23" t="s">
        <v>0</v>
      </c>
      <c r="N14" s="23" t="s">
        <v>17</v>
      </c>
      <c r="O14" s="23" t="s">
        <v>0</v>
      </c>
      <c r="P14" s="23" t="s">
        <v>7</v>
      </c>
      <c r="Q14" s="23" t="s">
        <v>0</v>
      </c>
      <c r="R14" s="23" t="s">
        <v>18</v>
      </c>
      <c r="S14" s="23" t="s">
        <v>0</v>
      </c>
      <c r="T14" s="23" t="s">
        <v>8</v>
      </c>
      <c r="U14" s="23" t="s">
        <v>0</v>
      </c>
      <c r="V14" s="23" t="s">
        <v>19</v>
      </c>
      <c r="W14" s="23" t="s">
        <v>0</v>
      </c>
      <c r="X14" s="23" t="s">
        <v>9</v>
      </c>
      <c r="Y14" s="23" t="s">
        <v>0</v>
      </c>
      <c r="Z14" s="23" t="s">
        <v>10</v>
      </c>
      <c r="AA14" s="23" t="s">
        <v>0</v>
      </c>
      <c r="AB14" s="23" t="s">
        <v>53</v>
      </c>
      <c r="AC14" s="23" t="s">
        <v>54</v>
      </c>
      <c r="AD14" s="23" t="s">
        <v>0</v>
      </c>
      <c r="AE14" s="23" t="str">
        <f>ButceYil&amp;" "&amp;"YILSONU GERÇEKLEŞME TAHMİNİ"</f>
        <v>2021 YILSONU GERÇEKLEŞME TAHMİNİ</v>
      </c>
    </row>
    <row r="15" spans="1:31" ht="39" customHeight="1" thickBot="1">
      <c r="A15" s="24" t="s">
        <v>0</v>
      </c>
      <c r="B15" s="24" t="s">
        <v>0</v>
      </c>
      <c r="C15" s="24" t="s">
        <v>0</v>
      </c>
      <c r="D15" s="12">
        <f>ButceYil-1</f>
        <v>2020</v>
      </c>
      <c r="E15" s="12">
        <f>ButceYil</f>
        <v>2021</v>
      </c>
      <c r="F15" s="12">
        <f>ButceYil-1</f>
        <v>2020</v>
      </c>
      <c r="G15" s="12">
        <f>ButceYil</f>
        <v>2021</v>
      </c>
      <c r="H15" s="12">
        <f>ButceYil-1</f>
        <v>2020</v>
      </c>
      <c r="I15" s="12">
        <f>ButceYil</f>
        <v>2021</v>
      </c>
      <c r="J15" s="12">
        <f>ButceYil-1</f>
        <v>2020</v>
      </c>
      <c r="K15" s="12">
        <f>ButceYil</f>
        <v>2021</v>
      </c>
      <c r="L15" s="12">
        <f>ButceYil-1</f>
        <v>2020</v>
      </c>
      <c r="M15" s="12">
        <f>ButceYil</f>
        <v>2021</v>
      </c>
      <c r="N15" s="12">
        <f>ButceYil-1</f>
        <v>2020</v>
      </c>
      <c r="O15" s="12">
        <f>ButceYil</f>
        <v>2021</v>
      </c>
      <c r="P15" s="12">
        <f>ButceYil-1</f>
        <v>2020</v>
      </c>
      <c r="Q15" s="12">
        <f>ButceYil</f>
        <v>2021</v>
      </c>
      <c r="R15" s="12">
        <f>ButceYil-1</f>
        <v>2020</v>
      </c>
      <c r="S15" s="12">
        <f>ButceYil</f>
        <v>2021</v>
      </c>
      <c r="T15" s="12">
        <f>ButceYil-1</f>
        <v>2020</v>
      </c>
      <c r="U15" s="12">
        <f>ButceYil</f>
        <v>2021</v>
      </c>
      <c r="V15" s="12">
        <f>ButceYil-1</f>
        <v>2020</v>
      </c>
      <c r="W15" s="12">
        <f>ButceYil</f>
        <v>2021</v>
      </c>
      <c r="X15" s="12">
        <f>ButceYil-1</f>
        <v>2020</v>
      </c>
      <c r="Y15" s="12">
        <f>ButceYil</f>
        <v>2021</v>
      </c>
      <c r="Z15" s="12">
        <f>ButceYil-1</f>
        <v>2020</v>
      </c>
      <c r="AA15" s="12">
        <f>ButceYil</f>
        <v>2021</v>
      </c>
      <c r="AB15" s="24" t="s">
        <v>0</v>
      </c>
      <c r="AC15" s="12">
        <f>ButceYil-1</f>
        <v>2020</v>
      </c>
      <c r="AD15" s="12">
        <f>ButceYil</f>
        <v>2021</v>
      </c>
      <c r="AE15" s="24" t="s">
        <v>0</v>
      </c>
    </row>
    <row r="16" spans="1:31" ht="24.75" customHeight="1">
      <c r="A16" s="13" t="s">
        <v>11</v>
      </c>
      <c r="B16" s="14">
        <v>299030744.27000004</v>
      </c>
      <c r="C16" s="14">
        <v>115992000</v>
      </c>
      <c r="D16" s="14">
        <v>21726123.17</v>
      </c>
      <c r="E16" s="14">
        <v>20509044.72</v>
      </c>
      <c r="F16" s="14">
        <v>29223968.39</v>
      </c>
      <c r="G16" s="14">
        <v>36647141.95</v>
      </c>
      <c r="H16" s="14">
        <f aca="true" t="shared" si="0" ref="H16:H47">IF(F16=0,0,F16-D16)</f>
        <v>7497845.219999999</v>
      </c>
      <c r="I16" s="14">
        <f aca="true" t="shared" si="1" ref="I16:I47">IF(G16=0,0,G16-E16)</f>
        <v>16138097.230000004</v>
      </c>
      <c r="J16" s="14">
        <v>114338858.77000001</v>
      </c>
      <c r="K16" s="14">
        <v>134791360.1</v>
      </c>
      <c r="L16" s="14">
        <f aca="true" t="shared" si="2" ref="L16:L47">IF(J16=0,0,J16-F16)</f>
        <v>85114890.38000001</v>
      </c>
      <c r="M16" s="14">
        <f aca="true" t="shared" si="3" ref="M16:M47">IF(K16=0,0,K16-G16)</f>
        <v>98144218.14999999</v>
      </c>
      <c r="N16" s="14">
        <v>136621233.73</v>
      </c>
      <c r="O16" s="14">
        <v>145152086.57999998</v>
      </c>
      <c r="P16" s="14">
        <f aca="true" t="shared" si="4" ref="P16:P47">IF(N16=0,0,N16-J16)</f>
        <v>22282374.95999998</v>
      </c>
      <c r="Q16" s="14">
        <f aca="true" t="shared" si="5" ref="Q16:Q47">IF(O16=0,0,O16-K16)</f>
        <v>10360726.47999999</v>
      </c>
      <c r="R16" s="14">
        <v>147706672.89000002</v>
      </c>
      <c r="S16" s="14">
        <v>157455656.04000002</v>
      </c>
      <c r="T16" s="14">
        <f aca="true" t="shared" si="6" ref="T16:T47">IF(R16=0,0,R16-N16)</f>
        <v>11085439.160000026</v>
      </c>
      <c r="U16" s="14">
        <f aca="true" t="shared" si="7" ref="U16:U47">IF(S16=0,0,S16-O16)</f>
        <v>12303569.460000038</v>
      </c>
      <c r="V16" s="14">
        <v>155286496.97</v>
      </c>
      <c r="W16" s="14">
        <v>173691004.60999998</v>
      </c>
      <c r="X16" s="14">
        <f aca="true" t="shared" si="8" ref="X16:X47">IF(V16=0,0,V16-R16)</f>
        <v>7579824.079999983</v>
      </c>
      <c r="Y16" s="14">
        <f aca="true" t="shared" si="9" ref="Y16:Y47">IF(W16=0,0,W16-S16)</f>
        <v>16235348.569999963</v>
      </c>
      <c r="Z16" s="14">
        <f aca="true" t="shared" si="10" ref="Z16:Z47">D16+H16+L16+P16+T16+X16</f>
        <v>155286496.97</v>
      </c>
      <c r="AA16" s="14">
        <f aca="true" t="shared" si="11" ref="AA16:AA47">E16+I16+M16+Q16+U16+Y16</f>
        <v>173691004.60999998</v>
      </c>
      <c r="AB16" s="15">
        <f aca="true" t="shared" si="12" ref="AB16:AB47">IF(AA16=0,0,IF(Z16=0,0,(AA16-Z16)/Z16*100))</f>
        <v>11.851969101702112</v>
      </c>
      <c r="AC16" s="16">
        <f aca="true" t="shared" si="13" ref="AC16:AC47">IF(Z16=0,0,IF(B16=0,0,Z16/B16*100))</f>
        <v>51.92994364144348</v>
      </c>
      <c r="AD16" s="16">
        <f aca="true" t="shared" si="14" ref="AD16:AD47">IF(AA16=0,0,IF(C16=0,0,AA16/C16*100))</f>
        <v>149.743951832885</v>
      </c>
      <c r="AE16" s="14">
        <v>0</v>
      </c>
    </row>
    <row r="17" spans="1:31" ht="24.75" customHeight="1">
      <c r="A17" s="13" t="s">
        <v>22</v>
      </c>
      <c r="B17" s="14">
        <v>81387341</v>
      </c>
      <c r="C17" s="14">
        <v>69484000</v>
      </c>
      <c r="D17" s="14">
        <v>6033700.07</v>
      </c>
      <c r="E17" s="14">
        <v>6835685.42</v>
      </c>
      <c r="F17" s="14">
        <v>10346648.16</v>
      </c>
      <c r="G17" s="14">
        <v>11632503.1</v>
      </c>
      <c r="H17" s="14">
        <f t="shared" si="0"/>
        <v>4312948.09</v>
      </c>
      <c r="I17" s="14">
        <f t="shared" si="1"/>
        <v>4796817.68</v>
      </c>
      <c r="J17" s="14">
        <v>14540647.32</v>
      </c>
      <c r="K17" s="14">
        <v>33141869.29</v>
      </c>
      <c r="L17" s="14">
        <f t="shared" si="2"/>
        <v>4193999.16</v>
      </c>
      <c r="M17" s="14">
        <f t="shared" si="3"/>
        <v>21509366.189999998</v>
      </c>
      <c r="N17" s="14">
        <v>33283247.19</v>
      </c>
      <c r="O17" s="14">
        <v>40693670.54</v>
      </c>
      <c r="P17" s="14">
        <f t="shared" si="4"/>
        <v>18742599.87</v>
      </c>
      <c r="Q17" s="14">
        <f t="shared" si="5"/>
        <v>7551801.25</v>
      </c>
      <c r="R17" s="14">
        <v>39963161.74</v>
      </c>
      <c r="S17" s="14">
        <v>45562729.720000006</v>
      </c>
      <c r="T17" s="14">
        <f t="shared" si="6"/>
        <v>6679914.550000001</v>
      </c>
      <c r="U17" s="14">
        <f t="shared" si="7"/>
        <v>4869059.180000007</v>
      </c>
      <c r="V17" s="14">
        <v>44172120.13999999</v>
      </c>
      <c r="W17" s="14">
        <v>50384037.129999995</v>
      </c>
      <c r="X17" s="14">
        <f t="shared" si="8"/>
        <v>4208958.399999991</v>
      </c>
      <c r="Y17" s="14">
        <f t="shared" si="9"/>
        <v>4821307.409999989</v>
      </c>
      <c r="Z17" s="14">
        <f t="shared" si="10"/>
        <v>44172120.13999999</v>
      </c>
      <c r="AA17" s="14">
        <f t="shared" si="11"/>
        <v>50384037.129999995</v>
      </c>
      <c r="AB17" s="15">
        <f t="shared" si="12"/>
        <v>14.062981288450338</v>
      </c>
      <c r="AC17" s="16">
        <f t="shared" si="13"/>
        <v>54.2739443226189</v>
      </c>
      <c r="AD17" s="16">
        <f t="shared" si="14"/>
        <v>72.51171079673017</v>
      </c>
      <c r="AE17" s="14">
        <v>0</v>
      </c>
    </row>
    <row r="18" spans="1:31" ht="24.75" customHeight="1">
      <c r="A18" s="22" t="s">
        <v>23</v>
      </c>
      <c r="B18" s="18">
        <v>68946489.31</v>
      </c>
      <c r="C18" s="18">
        <v>56940000</v>
      </c>
      <c r="D18" s="18">
        <v>5146129.65</v>
      </c>
      <c r="E18" s="18">
        <v>5749397.56</v>
      </c>
      <c r="F18" s="18">
        <v>8845654.06</v>
      </c>
      <c r="G18" s="18">
        <v>9751752.6</v>
      </c>
      <c r="H18" s="18">
        <f t="shared" si="0"/>
        <v>3699524.41</v>
      </c>
      <c r="I18" s="18">
        <f t="shared" si="1"/>
        <v>4002355.04</v>
      </c>
      <c r="J18" s="18">
        <v>12449667.87</v>
      </c>
      <c r="K18" s="18">
        <v>30496265.28</v>
      </c>
      <c r="L18" s="18">
        <f t="shared" si="2"/>
        <v>3604013.8099999987</v>
      </c>
      <c r="M18" s="18">
        <f t="shared" si="3"/>
        <v>20744512.68</v>
      </c>
      <c r="N18" s="18">
        <v>30574763.27</v>
      </c>
      <c r="O18" s="18">
        <v>34571314.84</v>
      </c>
      <c r="P18" s="18">
        <f t="shared" si="4"/>
        <v>18125095.4</v>
      </c>
      <c r="Q18" s="18">
        <f t="shared" si="5"/>
        <v>4075049.5600000024</v>
      </c>
      <c r="R18" s="18">
        <v>34155166.82</v>
      </c>
      <c r="S18" s="18">
        <v>38530972.34</v>
      </c>
      <c r="T18" s="18">
        <f t="shared" si="6"/>
        <v>3580403.5500000007</v>
      </c>
      <c r="U18" s="18">
        <f t="shared" si="7"/>
        <v>3959657.5</v>
      </c>
      <c r="V18" s="18">
        <v>37768281.32</v>
      </c>
      <c r="W18" s="18">
        <v>42539159.78</v>
      </c>
      <c r="X18" s="18">
        <f t="shared" si="8"/>
        <v>3613114.5</v>
      </c>
      <c r="Y18" s="18">
        <f t="shared" si="9"/>
        <v>4008187.4399999976</v>
      </c>
      <c r="Z18" s="18">
        <f t="shared" si="10"/>
        <v>37768281.31999999</v>
      </c>
      <c r="AA18" s="18">
        <f t="shared" si="11"/>
        <v>42539159.78</v>
      </c>
      <c r="AB18" s="19">
        <f t="shared" si="12"/>
        <v>12.631971308351844</v>
      </c>
      <c r="AC18" s="20">
        <f t="shared" si="13"/>
        <v>54.779121747859726</v>
      </c>
      <c r="AD18" s="20">
        <f t="shared" si="14"/>
        <v>74.70874566210045</v>
      </c>
      <c r="AE18" s="18">
        <v>0</v>
      </c>
    </row>
    <row r="19" spans="1:31" ht="24.75" customHeight="1">
      <c r="A19" s="22" t="s">
        <v>24</v>
      </c>
      <c r="B19" s="18">
        <v>3629060.72</v>
      </c>
      <c r="C19" s="18">
        <v>4173000</v>
      </c>
      <c r="D19" s="18">
        <v>402582.29</v>
      </c>
      <c r="E19" s="18">
        <v>593521.2</v>
      </c>
      <c r="F19" s="18">
        <v>678372.75</v>
      </c>
      <c r="G19" s="18">
        <v>1004636.3</v>
      </c>
      <c r="H19" s="18">
        <f t="shared" si="0"/>
        <v>275790.46</v>
      </c>
      <c r="I19" s="18">
        <f t="shared" si="1"/>
        <v>411115.1000000001</v>
      </c>
      <c r="J19" s="18">
        <v>951136.49</v>
      </c>
      <c r="K19" s="18">
        <v>1415751.4</v>
      </c>
      <c r="L19" s="18">
        <f t="shared" si="2"/>
        <v>272763.74</v>
      </c>
      <c r="M19" s="18">
        <f t="shared" si="3"/>
        <v>411115.09999999986</v>
      </c>
      <c r="N19" s="18">
        <v>1223900.23</v>
      </c>
      <c r="O19" s="18">
        <v>1826949.4</v>
      </c>
      <c r="P19" s="18">
        <f t="shared" si="4"/>
        <v>272763.74</v>
      </c>
      <c r="Q19" s="18">
        <f t="shared" si="5"/>
        <v>411198</v>
      </c>
      <c r="R19" s="18">
        <v>1503325.45</v>
      </c>
      <c r="S19" s="18">
        <v>2238105.95</v>
      </c>
      <c r="T19" s="18">
        <f t="shared" si="6"/>
        <v>279425.22</v>
      </c>
      <c r="U19" s="18">
        <f t="shared" si="7"/>
        <v>411156.5500000003</v>
      </c>
      <c r="V19" s="18">
        <v>1776162.23</v>
      </c>
      <c r="W19" s="18">
        <v>2649262.5</v>
      </c>
      <c r="X19" s="18">
        <f t="shared" si="8"/>
        <v>272836.78</v>
      </c>
      <c r="Y19" s="18">
        <f t="shared" si="9"/>
        <v>411156.5499999998</v>
      </c>
      <c r="Z19" s="18">
        <f t="shared" si="10"/>
        <v>1776162.23</v>
      </c>
      <c r="AA19" s="18">
        <f t="shared" si="11"/>
        <v>2649262.5</v>
      </c>
      <c r="AB19" s="19">
        <f t="shared" si="12"/>
        <v>49.156560997246295</v>
      </c>
      <c r="AC19" s="20">
        <f t="shared" si="13"/>
        <v>48.94275315404477</v>
      </c>
      <c r="AD19" s="20">
        <f t="shared" si="14"/>
        <v>63.48580158159597</v>
      </c>
      <c r="AE19" s="18">
        <v>0</v>
      </c>
    </row>
    <row r="20" spans="1:31" ht="24.75" customHeight="1">
      <c r="A20" s="22" t="s">
        <v>25</v>
      </c>
      <c r="B20" s="18">
        <v>4618843.63</v>
      </c>
      <c r="C20" s="18">
        <v>5846000</v>
      </c>
      <c r="D20" s="18">
        <v>484988.13</v>
      </c>
      <c r="E20" s="18">
        <v>492766.66</v>
      </c>
      <c r="F20" s="18">
        <v>822621.35</v>
      </c>
      <c r="G20" s="18">
        <v>876114.2</v>
      </c>
      <c r="H20" s="18">
        <f t="shared" si="0"/>
        <v>337633.22</v>
      </c>
      <c r="I20" s="18">
        <f t="shared" si="1"/>
        <v>383347.54</v>
      </c>
      <c r="J20" s="18">
        <v>1139842.96</v>
      </c>
      <c r="K20" s="18">
        <v>1229852.61</v>
      </c>
      <c r="L20" s="18">
        <f t="shared" si="2"/>
        <v>317221.61</v>
      </c>
      <c r="M20" s="18">
        <f t="shared" si="3"/>
        <v>353738.41000000015</v>
      </c>
      <c r="N20" s="18">
        <v>1484583.69</v>
      </c>
      <c r="O20" s="18">
        <v>1616594.75</v>
      </c>
      <c r="P20" s="18">
        <f t="shared" si="4"/>
        <v>344740.73</v>
      </c>
      <c r="Q20" s="18">
        <f t="shared" si="5"/>
        <v>386742.1399999999</v>
      </c>
      <c r="R20" s="18">
        <v>1938280.28</v>
      </c>
      <c r="S20" s="18">
        <v>2114839.88</v>
      </c>
      <c r="T20" s="18">
        <f t="shared" si="6"/>
        <v>453696.5900000001</v>
      </c>
      <c r="U20" s="18">
        <f t="shared" si="7"/>
        <v>498245.1299999999</v>
      </c>
      <c r="V20" s="18">
        <v>2261287.4</v>
      </c>
      <c r="W20" s="18">
        <v>2516803.3</v>
      </c>
      <c r="X20" s="18">
        <f t="shared" si="8"/>
        <v>323007.1199999999</v>
      </c>
      <c r="Y20" s="18">
        <f t="shared" si="9"/>
        <v>401963.4199999999</v>
      </c>
      <c r="Z20" s="18">
        <f t="shared" si="10"/>
        <v>2261287.4</v>
      </c>
      <c r="AA20" s="18">
        <f t="shared" si="11"/>
        <v>2516803.3</v>
      </c>
      <c r="AB20" s="19">
        <f t="shared" si="12"/>
        <v>11.299576515572497</v>
      </c>
      <c r="AC20" s="20">
        <f t="shared" si="13"/>
        <v>48.95786870360016</v>
      </c>
      <c r="AD20" s="20">
        <f t="shared" si="14"/>
        <v>43.05171570304481</v>
      </c>
      <c r="AE20" s="18">
        <v>0</v>
      </c>
    </row>
    <row r="21" spans="1:31" ht="24.75" customHeight="1">
      <c r="A21" s="22" t="s">
        <v>26</v>
      </c>
      <c r="B21" s="18">
        <v>4192947.34</v>
      </c>
      <c r="C21" s="18">
        <v>2500000</v>
      </c>
      <c r="D21" s="18">
        <v>0</v>
      </c>
      <c r="E21" s="18">
        <v>0</v>
      </c>
      <c r="F21" s="18">
        <v>0</v>
      </c>
      <c r="G21" s="18">
        <v>0</v>
      </c>
      <c r="H21" s="18">
        <f t="shared" si="0"/>
        <v>0</v>
      </c>
      <c r="I21" s="18">
        <f t="shared" si="1"/>
        <v>0</v>
      </c>
      <c r="J21" s="18">
        <v>0</v>
      </c>
      <c r="K21" s="18">
        <v>0</v>
      </c>
      <c r="L21" s="18">
        <f t="shared" si="2"/>
        <v>0</v>
      </c>
      <c r="M21" s="18">
        <f t="shared" si="3"/>
        <v>0</v>
      </c>
      <c r="N21" s="18">
        <v>0</v>
      </c>
      <c r="O21" s="18">
        <v>2678811.55</v>
      </c>
      <c r="P21" s="18">
        <f t="shared" si="4"/>
        <v>0</v>
      </c>
      <c r="Q21" s="18">
        <f t="shared" si="5"/>
        <v>2678811.55</v>
      </c>
      <c r="R21" s="18">
        <v>2366389.19</v>
      </c>
      <c r="S21" s="18">
        <v>2678811.55</v>
      </c>
      <c r="T21" s="18">
        <f t="shared" si="6"/>
        <v>2366389.19</v>
      </c>
      <c r="U21" s="18">
        <f t="shared" si="7"/>
        <v>0</v>
      </c>
      <c r="V21" s="18">
        <v>2366389.19</v>
      </c>
      <c r="W21" s="18">
        <v>2678811.55</v>
      </c>
      <c r="X21" s="18">
        <f t="shared" si="8"/>
        <v>0</v>
      </c>
      <c r="Y21" s="18">
        <f t="shared" si="9"/>
        <v>0</v>
      </c>
      <c r="Z21" s="18">
        <f t="shared" si="10"/>
        <v>2366389.19</v>
      </c>
      <c r="AA21" s="18">
        <f t="shared" si="11"/>
        <v>2678811.55</v>
      </c>
      <c r="AB21" s="19">
        <f t="shared" si="12"/>
        <v>13.202492697323379</v>
      </c>
      <c r="AC21" s="20">
        <f t="shared" si="13"/>
        <v>56.437369661790214</v>
      </c>
      <c r="AD21" s="20">
        <f t="shared" si="14"/>
        <v>107.15246199999999</v>
      </c>
      <c r="AE21" s="18">
        <v>0</v>
      </c>
    </row>
    <row r="22" spans="1:31" ht="24.75" customHeight="1">
      <c r="A22" s="22" t="s">
        <v>27</v>
      </c>
      <c r="B22" s="18">
        <v>0</v>
      </c>
      <c r="C22" s="18">
        <v>25000</v>
      </c>
      <c r="D22" s="18">
        <v>0</v>
      </c>
      <c r="E22" s="18">
        <v>0</v>
      </c>
      <c r="F22" s="18">
        <v>0</v>
      </c>
      <c r="G22" s="18">
        <v>0</v>
      </c>
      <c r="H22" s="18">
        <f t="shared" si="0"/>
        <v>0</v>
      </c>
      <c r="I22" s="18">
        <f t="shared" si="1"/>
        <v>0</v>
      </c>
      <c r="J22" s="18">
        <v>0</v>
      </c>
      <c r="K22" s="18">
        <v>0</v>
      </c>
      <c r="L22" s="18">
        <f t="shared" si="2"/>
        <v>0</v>
      </c>
      <c r="M22" s="18">
        <f t="shared" si="3"/>
        <v>0</v>
      </c>
      <c r="N22" s="18">
        <v>0</v>
      </c>
      <c r="O22" s="18">
        <v>0</v>
      </c>
      <c r="P22" s="18">
        <f t="shared" si="4"/>
        <v>0</v>
      </c>
      <c r="Q22" s="18">
        <f t="shared" si="5"/>
        <v>0</v>
      </c>
      <c r="R22" s="18">
        <v>0</v>
      </c>
      <c r="S22" s="18">
        <v>0</v>
      </c>
      <c r="T22" s="18">
        <f t="shared" si="6"/>
        <v>0</v>
      </c>
      <c r="U22" s="18">
        <f t="shared" si="7"/>
        <v>0</v>
      </c>
      <c r="V22" s="18">
        <v>0</v>
      </c>
      <c r="W22" s="18">
        <v>0</v>
      </c>
      <c r="X22" s="18">
        <f t="shared" si="8"/>
        <v>0</v>
      </c>
      <c r="Y22" s="18">
        <f t="shared" si="9"/>
        <v>0</v>
      </c>
      <c r="Z22" s="18">
        <f t="shared" si="10"/>
        <v>0</v>
      </c>
      <c r="AA22" s="18">
        <f t="shared" si="11"/>
        <v>0</v>
      </c>
      <c r="AB22" s="19">
        <f t="shared" si="12"/>
        <v>0</v>
      </c>
      <c r="AC22" s="20">
        <f t="shared" si="13"/>
        <v>0</v>
      </c>
      <c r="AD22" s="20">
        <f t="shared" si="14"/>
        <v>0</v>
      </c>
      <c r="AE22" s="18">
        <v>0</v>
      </c>
    </row>
    <row r="23" spans="1:31" ht="24.75" customHeight="1">
      <c r="A23" s="13" t="s">
        <v>28</v>
      </c>
      <c r="B23" s="14">
        <v>8462390.559999999</v>
      </c>
      <c r="C23" s="14">
        <v>9497000</v>
      </c>
      <c r="D23" s="14">
        <v>995017.27</v>
      </c>
      <c r="E23" s="14">
        <v>1105632.73</v>
      </c>
      <c r="F23" s="14">
        <v>1682200.37</v>
      </c>
      <c r="G23" s="14">
        <v>1881840.04</v>
      </c>
      <c r="H23" s="14">
        <f t="shared" si="0"/>
        <v>687183.1000000001</v>
      </c>
      <c r="I23" s="14">
        <f t="shared" si="1"/>
        <v>776207.31</v>
      </c>
      <c r="J23" s="14">
        <v>2366277.48</v>
      </c>
      <c r="K23" s="14">
        <v>2668043.81</v>
      </c>
      <c r="L23" s="14">
        <f t="shared" si="2"/>
        <v>684077.1099999999</v>
      </c>
      <c r="M23" s="14">
        <f t="shared" si="3"/>
        <v>786203.77</v>
      </c>
      <c r="N23" s="14">
        <v>3044792.34</v>
      </c>
      <c r="O23" s="14">
        <v>3467682.6500000004</v>
      </c>
      <c r="P23" s="14">
        <f t="shared" si="4"/>
        <v>678514.8599999999</v>
      </c>
      <c r="Q23" s="14">
        <f t="shared" si="5"/>
        <v>799638.8400000003</v>
      </c>
      <c r="R23" s="14">
        <v>3750930.6399999997</v>
      </c>
      <c r="S23" s="14">
        <v>4272543.11</v>
      </c>
      <c r="T23" s="14">
        <f t="shared" si="6"/>
        <v>706138.2999999998</v>
      </c>
      <c r="U23" s="14">
        <f t="shared" si="7"/>
        <v>804860.46</v>
      </c>
      <c r="V23" s="14">
        <v>4427481.069999999</v>
      </c>
      <c r="W23" s="14">
        <v>5045034.82</v>
      </c>
      <c r="X23" s="14">
        <f t="shared" si="8"/>
        <v>676550.4299999997</v>
      </c>
      <c r="Y23" s="14">
        <f t="shared" si="9"/>
        <v>772491.71</v>
      </c>
      <c r="Z23" s="14">
        <f t="shared" si="10"/>
        <v>4427481.069999999</v>
      </c>
      <c r="AA23" s="14">
        <f t="shared" si="11"/>
        <v>5045034.82</v>
      </c>
      <c r="AB23" s="15">
        <f t="shared" si="12"/>
        <v>13.948196282180852</v>
      </c>
      <c r="AC23" s="16">
        <f t="shared" si="13"/>
        <v>52.31950757422853</v>
      </c>
      <c r="AD23" s="16">
        <f t="shared" si="14"/>
        <v>53.12240518058334</v>
      </c>
      <c r="AE23" s="14">
        <v>0</v>
      </c>
    </row>
    <row r="24" spans="1:31" ht="24.75" customHeight="1">
      <c r="A24" s="22" t="s">
        <v>29</v>
      </c>
      <c r="B24" s="18">
        <v>6748898.13</v>
      </c>
      <c r="C24" s="18">
        <v>7335000</v>
      </c>
      <c r="D24" s="18">
        <v>808387.85</v>
      </c>
      <c r="E24" s="18">
        <v>878957.06</v>
      </c>
      <c r="F24" s="18">
        <v>1368026.84</v>
      </c>
      <c r="G24" s="18">
        <v>1489457.28</v>
      </c>
      <c r="H24" s="18">
        <f t="shared" si="0"/>
        <v>559638.9900000001</v>
      </c>
      <c r="I24" s="18">
        <f t="shared" si="1"/>
        <v>610500.22</v>
      </c>
      <c r="J24" s="18">
        <v>1929265.51</v>
      </c>
      <c r="K24" s="18">
        <v>2111398.47</v>
      </c>
      <c r="L24" s="18">
        <f t="shared" si="2"/>
        <v>561238.6699999999</v>
      </c>
      <c r="M24" s="18">
        <f t="shared" si="3"/>
        <v>621941.1900000002</v>
      </c>
      <c r="N24" s="18">
        <v>2479053.32</v>
      </c>
      <c r="O24" s="18">
        <v>2744797.95</v>
      </c>
      <c r="P24" s="18">
        <f t="shared" si="4"/>
        <v>549787.8099999998</v>
      </c>
      <c r="Q24" s="18">
        <f t="shared" si="5"/>
        <v>633399.48</v>
      </c>
      <c r="R24" s="18">
        <v>3031736.42</v>
      </c>
      <c r="S24" s="18">
        <v>3357639.95</v>
      </c>
      <c r="T24" s="18">
        <f t="shared" si="6"/>
        <v>552683.1000000001</v>
      </c>
      <c r="U24" s="18">
        <f t="shared" si="7"/>
        <v>612842</v>
      </c>
      <c r="V24" s="18">
        <v>3583899.17</v>
      </c>
      <c r="W24" s="18">
        <v>3968091.7</v>
      </c>
      <c r="X24" s="18">
        <f t="shared" si="8"/>
        <v>552162.75</v>
      </c>
      <c r="Y24" s="18">
        <f t="shared" si="9"/>
        <v>610451.75</v>
      </c>
      <c r="Z24" s="18">
        <f t="shared" si="10"/>
        <v>3583899.17</v>
      </c>
      <c r="AA24" s="18">
        <f t="shared" si="11"/>
        <v>3968091.7</v>
      </c>
      <c r="AB24" s="19">
        <f t="shared" si="12"/>
        <v>10.719959233674542</v>
      </c>
      <c r="AC24" s="20">
        <f t="shared" si="13"/>
        <v>53.10347112914564</v>
      </c>
      <c r="AD24" s="20">
        <f t="shared" si="14"/>
        <v>54.09804635310157</v>
      </c>
      <c r="AE24" s="18">
        <v>0</v>
      </c>
    </row>
    <row r="25" spans="1:31" ht="24.75" customHeight="1">
      <c r="A25" s="22" t="s">
        <v>30</v>
      </c>
      <c r="B25" s="18">
        <v>718715.64</v>
      </c>
      <c r="C25" s="18">
        <v>865000</v>
      </c>
      <c r="D25" s="18">
        <v>80036.78</v>
      </c>
      <c r="E25" s="18">
        <v>118685.01</v>
      </c>
      <c r="F25" s="18">
        <v>134602.34</v>
      </c>
      <c r="G25" s="18">
        <v>201149.88</v>
      </c>
      <c r="H25" s="18">
        <f t="shared" si="0"/>
        <v>54565.56</v>
      </c>
      <c r="I25" s="18">
        <f t="shared" si="1"/>
        <v>82464.87000000001</v>
      </c>
      <c r="J25" s="18">
        <v>188712.59</v>
      </c>
      <c r="K25" s="18">
        <v>283614.75</v>
      </c>
      <c r="L25" s="18">
        <f t="shared" si="2"/>
        <v>54110.25</v>
      </c>
      <c r="M25" s="18">
        <f t="shared" si="3"/>
        <v>82464.87</v>
      </c>
      <c r="N25" s="18">
        <v>242822.84</v>
      </c>
      <c r="O25" s="18">
        <v>366079.62</v>
      </c>
      <c r="P25" s="18">
        <f t="shared" si="4"/>
        <v>54110.25</v>
      </c>
      <c r="Q25" s="18">
        <f t="shared" si="5"/>
        <v>82464.87</v>
      </c>
      <c r="R25" s="18">
        <v>296933.09</v>
      </c>
      <c r="S25" s="18">
        <v>448544.49</v>
      </c>
      <c r="T25" s="18">
        <f t="shared" si="6"/>
        <v>54110.25000000003</v>
      </c>
      <c r="U25" s="18">
        <f t="shared" si="7"/>
        <v>82464.87</v>
      </c>
      <c r="V25" s="18">
        <v>351043.34</v>
      </c>
      <c r="W25" s="18">
        <v>531009.36</v>
      </c>
      <c r="X25" s="18">
        <f t="shared" si="8"/>
        <v>54110.25</v>
      </c>
      <c r="Y25" s="18">
        <f t="shared" si="9"/>
        <v>82464.87</v>
      </c>
      <c r="Z25" s="18">
        <f t="shared" si="10"/>
        <v>351043.34</v>
      </c>
      <c r="AA25" s="18">
        <f t="shared" si="11"/>
        <v>531009.36</v>
      </c>
      <c r="AB25" s="19">
        <f t="shared" si="12"/>
        <v>51.26604025588406</v>
      </c>
      <c r="AC25" s="20">
        <f t="shared" si="13"/>
        <v>48.84314747902244</v>
      </c>
      <c r="AD25" s="20">
        <f t="shared" si="14"/>
        <v>61.38836531791907</v>
      </c>
      <c r="AE25" s="18">
        <v>0</v>
      </c>
    </row>
    <row r="26" spans="1:31" ht="24.75" customHeight="1">
      <c r="A26" s="22" t="s">
        <v>31</v>
      </c>
      <c r="B26" s="18">
        <v>994776.79</v>
      </c>
      <c r="C26" s="18">
        <v>1297000</v>
      </c>
      <c r="D26" s="18">
        <v>106592.64</v>
      </c>
      <c r="E26" s="18">
        <v>107990.66</v>
      </c>
      <c r="F26" s="18">
        <v>179571.19</v>
      </c>
      <c r="G26" s="18">
        <v>191232.88</v>
      </c>
      <c r="H26" s="18">
        <f t="shared" si="0"/>
        <v>72978.55</v>
      </c>
      <c r="I26" s="18">
        <f t="shared" si="1"/>
        <v>83242.22</v>
      </c>
      <c r="J26" s="18">
        <v>248299.38</v>
      </c>
      <c r="K26" s="18">
        <v>273030.59</v>
      </c>
      <c r="L26" s="18">
        <f t="shared" si="2"/>
        <v>68728.19</v>
      </c>
      <c r="M26" s="18">
        <f t="shared" si="3"/>
        <v>81797.71000000002</v>
      </c>
      <c r="N26" s="18">
        <v>322916.18</v>
      </c>
      <c r="O26" s="18">
        <v>356805.08</v>
      </c>
      <c r="P26" s="18">
        <f t="shared" si="4"/>
        <v>74616.79999999999</v>
      </c>
      <c r="Q26" s="18">
        <f t="shared" si="5"/>
        <v>83774.48999999999</v>
      </c>
      <c r="R26" s="18">
        <v>422261.13</v>
      </c>
      <c r="S26" s="18">
        <v>466358.67</v>
      </c>
      <c r="T26" s="18">
        <f t="shared" si="6"/>
        <v>99344.95000000001</v>
      </c>
      <c r="U26" s="18">
        <f t="shared" si="7"/>
        <v>109553.58999999997</v>
      </c>
      <c r="V26" s="18">
        <v>492538.56</v>
      </c>
      <c r="W26" s="18">
        <v>545933.76</v>
      </c>
      <c r="X26" s="18">
        <f t="shared" si="8"/>
        <v>70277.43</v>
      </c>
      <c r="Y26" s="18">
        <f t="shared" si="9"/>
        <v>79575.09000000003</v>
      </c>
      <c r="Z26" s="18">
        <f t="shared" si="10"/>
        <v>492538.56</v>
      </c>
      <c r="AA26" s="18">
        <f t="shared" si="11"/>
        <v>545933.76</v>
      </c>
      <c r="AB26" s="19">
        <f t="shared" si="12"/>
        <v>10.840816199243367</v>
      </c>
      <c r="AC26" s="20">
        <f t="shared" si="13"/>
        <v>49.512470028577965</v>
      </c>
      <c r="AD26" s="20">
        <f t="shared" si="14"/>
        <v>42.0920400925212</v>
      </c>
      <c r="AE26" s="18">
        <v>0</v>
      </c>
    </row>
    <row r="27" spans="1:31" ht="24.75" customHeight="1">
      <c r="A27" s="13" t="s">
        <v>32</v>
      </c>
      <c r="B27" s="14">
        <v>12605114.31</v>
      </c>
      <c r="C27" s="14">
        <v>6213000</v>
      </c>
      <c r="D27" s="14">
        <v>604155.83</v>
      </c>
      <c r="E27" s="14">
        <v>185526.56999999998</v>
      </c>
      <c r="F27" s="14">
        <v>1534428.4700000002</v>
      </c>
      <c r="G27" s="14">
        <v>1528768.49</v>
      </c>
      <c r="H27" s="14">
        <f t="shared" si="0"/>
        <v>930272.6400000002</v>
      </c>
      <c r="I27" s="14">
        <f t="shared" si="1"/>
        <v>1343241.92</v>
      </c>
      <c r="J27" s="14">
        <v>2681255.3300000005</v>
      </c>
      <c r="K27" s="14">
        <v>2790566.28</v>
      </c>
      <c r="L27" s="14">
        <f t="shared" si="2"/>
        <v>1146826.8600000003</v>
      </c>
      <c r="M27" s="14">
        <f t="shared" si="3"/>
        <v>1261797.7899999998</v>
      </c>
      <c r="N27" s="14">
        <v>3585114.88</v>
      </c>
      <c r="O27" s="14">
        <v>3675341.2500000005</v>
      </c>
      <c r="P27" s="14">
        <f t="shared" si="4"/>
        <v>903859.5499999993</v>
      </c>
      <c r="Q27" s="14">
        <f t="shared" si="5"/>
        <v>884774.9700000007</v>
      </c>
      <c r="R27" s="14">
        <v>4454595.62</v>
      </c>
      <c r="S27" s="14">
        <v>4611691.2299999995</v>
      </c>
      <c r="T27" s="14">
        <f t="shared" si="6"/>
        <v>869480.7400000002</v>
      </c>
      <c r="U27" s="14">
        <f t="shared" si="7"/>
        <v>936349.979999999</v>
      </c>
      <c r="V27" s="14">
        <v>5517570.210000001</v>
      </c>
      <c r="W27" s="14">
        <v>5640061.099999999</v>
      </c>
      <c r="X27" s="14">
        <f t="shared" si="8"/>
        <v>1062974.5900000008</v>
      </c>
      <c r="Y27" s="14">
        <f t="shared" si="9"/>
        <v>1028369.8699999992</v>
      </c>
      <c r="Z27" s="14">
        <f t="shared" si="10"/>
        <v>5517570.210000001</v>
      </c>
      <c r="AA27" s="14">
        <f t="shared" si="11"/>
        <v>5640061.099999999</v>
      </c>
      <c r="AB27" s="15">
        <f t="shared" si="12"/>
        <v>2.220015067103202</v>
      </c>
      <c r="AC27" s="16">
        <f t="shared" si="13"/>
        <v>43.77247261948869</v>
      </c>
      <c r="AD27" s="16">
        <f t="shared" si="14"/>
        <v>90.77838564300657</v>
      </c>
      <c r="AE27" s="14">
        <v>0</v>
      </c>
    </row>
    <row r="28" spans="1:31" ht="24.75" customHeight="1">
      <c r="A28" s="22" t="s">
        <v>33</v>
      </c>
      <c r="B28" s="18">
        <v>5638609.53</v>
      </c>
      <c r="C28" s="18">
        <v>2732000</v>
      </c>
      <c r="D28" s="18">
        <v>482737.02</v>
      </c>
      <c r="E28" s="18">
        <v>148458.36</v>
      </c>
      <c r="F28" s="18">
        <v>722455.05</v>
      </c>
      <c r="G28" s="18">
        <v>682986.64</v>
      </c>
      <c r="H28" s="18">
        <f t="shared" si="0"/>
        <v>239718.03000000003</v>
      </c>
      <c r="I28" s="18">
        <f t="shared" si="1"/>
        <v>534528.28</v>
      </c>
      <c r="J28" s="18">
        <v>1287037.96</v>
      </c>
      <c r="K28" s="18">
        <v>1378597.3</v>
      </c>
      <c r="L28" s="18">
        <f t="shared" si="2"/>
        <v>564582.9099999999</v>
      </c>
      <c r="M28" s="18">
        <f t="shared" si="3"/>
        <v>695610.66</v>
      </c>
      <c r="N28" s="18">
        <v>1707820.17</v>
      </c>
      <c r="O28" s="18">
        <v>1681964.94</v>
      </c>
      <c r="P28" s="18">
        <f t="shared" si="4"/>
        <v>420782.20999999996</v>
      </c>
      <c r="Q28" s="18">
        <f t="shared" si="5"/>
        <v>303367.6399999999</v>
      </c>
      <c r="R28" s="18">
        <v>2088418.29</v>
      </c>
      <c r="S28" s="18">
        <v>2130658.67</v>
      </c>
      <c r="T28" s="18">
        <f t="shared" si="6"/>
        <v>380598.1200000001</v>
      </c>
      <c r="U28" s="18">
        <f t="shared" si="7"/>
        <v>448693.73</v>
      </c>
      <c r="V28" s="18">
        <v>2641857.46</v>
      </c>
      <c r="W28" s="18">
        <v>2626089.58</v>
      </c>
      <c r="X28" s="18">
        <f t="shared" si="8"/>
        <v>553439.1699999999</v>
      </c>
      <c r="Y28" s="18">
        <f t="shared" si="9"/>
        <v>495430.91000000015</v>
      </c>
      <c r="Z28" s="18">
        <f t="shared" si="10"/>
        <v>2641857.46</v>
      </c>
      <c r="AA28" s="18">
        <f t="shared" si="11"/>
        <v>2626089.58</v>
      </c>
      <c r="AB28" s="19">
        <f t="shared" si="12"/>
        <v>-0.5968482493374146</v>
      </c>
      <c r="AC28" s="20">
        <f t="shared" si="13"/>
        <v>46.852995334117416</v>
      </c>
      <c r="AD28" s="20">
        <f t="shared" si="14"/>
        <v>96.12333748169839</v>
      </c>
      <c r="AE28" s="18">
        <v>0</v>
      </c>
    </row>
    <row r="29" spans="1:31" ht="24.75" customHeight="1">
      <c r="A29" s="22" t="s">
        <v>34</v>
      </c>
      <c r="B29" s="18">
        <v>400555.18</v>
      </c>
      <c r="C29" s="18">
        <v>251000</v>
      </c>
      <c r="D29" s="18">
        <v>10949.76</v>
      </c>
      <c r="E29" s="18">
        <v>0</v>
      </c>
      <c r="F29" s="18">
        <v>39765.29</v>
      </c>
      <c r="G29" s="18">
        <v>0</v>
      </c>
      <c r="H29" s="18">
        <f t="shared" si="0"/>
        <v>28815.53</v>
      </c>
      <c r="I29" s="18">
        <f t="shared" si="1"/>
        <v>0</v>
      </c>
      <c r="J29" s="18">
        <v>56420.11</v>
      </c>
      <c r="K29" s="18">
        <v>55023.51</v>
      </c>
      <c r="L29" s="18">
        <f t="shared" si="2"/>
        <v>16654.82</v>
      </c>
      <c r="M29" s="18">
        <f t="shared" si="3"/>
        <v>55023.51</v>
      </c>
      <c r="N29" s="18">
        <v>58868.42</v>
      </c>
      <c r="O29" s="18">
        <v>61177.23</v>
      </c>
      <c r="P29" s="18">
        <f t="shared" si="4"/>
        <v>2448.3099999999977</v>
      </c>
      <c r="Q29" s="18">
        <f t="shared" si="5"/>
        <v>6153.720000000001</v>
      </c>
      <c r="R29" s="18">
        <v>58868.42</v>
      </c>
      <c r="S29" s="18">
        <v>61532.11</v>
      </c>
      <c r="T29" s="18">
        <f t="shared" si="6"/>
        <v>0</v>
      </c>
      <c r="U29" s="18">
        <f t="shared" si="7"/>
        <v>354.8799999999974</v>
      </c>
      <c r="V29" s="18">
        <v>130641.3</v>
      </c>
      <c r="W29" s="18">
        <v>116431.23</v>
      </c>
      <c r="X29" s="18">
        <f t="shared" si="8"/>
        <v>71772.88</v>
      </c>
      <c r="Y29" s="18">
        <f t="shared" si="9"/>
        <v>54899.119999999995</v>
      </c>
      <c r="Z29" s="18">
        <f t="shared" si="10"/>
        <v>130641.3</v>
      </c>
      <c r="AA29" s="18">
        <f t="shared" si="11"/>
        <v>116431.23</v>
      </c>
      <c r="AB29" s="19">
        <f t="shared" si="12"/>
        <v>-10.877165184363601</v>
      </c>
      <c r="AC29" s="20">
        <f t="shared" si="13"/>
        <v>32.61505693173161</v>
      </c>
      <c r="AD29" s="20">
        <f t="shared" si="14"/>
        <v>46.38694422310757</v>
      </c>
      <c r="AE29" s="18">
        <v>0</v>
      </c>
    </row>
    <row r="30" spans="1:31" ht="24.75" customHeight="1">
      <c r="A30" s="22" t="s">
        <v>35</v>
      </c>
      <c r="B30" s="18">
        <v>932778.18</v>
      </c>
      <c r="C30" s="18">
        <v>17000</v>
      </c>
      <c r="D30" s="18">
        <v>81843.99</v>
      </c>
      <c r="E30" s="18">
        <v>18466.56</v>
      </c>
      <c r="F30" s="18">
        <v>177932.16</v>
      </c>
      <c r="G30" s="18">
        <v>170289.4</v>
      </c>
      <c r="H30" s="18">
        <f t="shared" si="0"/>
        <v>96088.17</v>
      </c>
      <c r="I30" s="18">
        <f t="shared" si="1"/>
        <v>151822.84</v>
      </c>
      <c r="J30" s="18">
        <v>247973.6</v>
      </c>
      <c r="K30" s="18">
        <v>245577.97</v>
      </c>
      <c r="L30" s="18">
        <f t="shared" si="2"/>
        <v>70041.44</v>
      </c>
      <c r="M30" s="18">
        <f t="shared" si="3"/>
        <v>75288.57</v>
      </c>
      <c r="N30" s="18">
        <v>310936.58</v>
      </c>
      <c r="O30" s="18">
        <v>300334.44</v>
      </c>
      <c r="P30" s="18">
        <f t="shared" si="4"/>
        <v>62962.98000000001</v>
      </c>
      <c r="Q30" s="18">
        <f t="shared" si="5"/>
        <v>54756.47</v>
      </c>
      <c r="R30" s="18">
        <v>409984.16</v>
      </c>
      <c r="S30" s="18">
        <v>368374.34</v>
      </c>
      <c r="T30" s="18">
        <f t="shared" si="6"/>
        <v>99047.57999999996</v>
      </c>
      <c r="U30" s="18">
        <f t="shared" si="7"/>
        <v>68039.90000000002</v>
      </c>
      <c r="V30" s="18">
        <v>473489.1</v>
      </c>
      <c r="W30" s="18">
        <v>444863.12</v>
      </c>
      <c r="X30" s="18">
        <f t="shared" si="8"/>
        <v>63504.94</v>
      </c>
      <c r="Y30" s="18">
        <f t="shared" si="9"/>
        <v>76488.77999999997</v>
      </c>
      <c r="Z30" s="18">
        <f t="shared" si="10"/>
        <v>473489.1</v>
      </c>
      <c r="AA30" s="18">
        <f t="shared" si="11"/>
        <v>444863.12</v>
      </c>
      <c r="AB30" s="19">
        <f t="shared" si="12"/>
        <v>-6.0457526899774425</v>
      </c>
      <c r="AC30" s="20">
        <f t="shared" si="13"/>
        <v>50.76116810536884</v>
      </c>
      <c r="AD30" s="20">
        <f t="shared" si="14"/>
        <v>2616.841882352941</v>
      </c>
      <c r="AE30" s="18">
        <v>0</v>
      </c>
    </row>
    <row r="31" spans="1:31" ht="24.75" customHeight="1">
      <c r="A31" s="22" t="s">
        <v>36</v>
      </c>
      <c r="B31" s="18">
        <v>5171838.78</v>
      </c>
      <c r="C31" s="18">
        <v>2851000</v>
      </c>
      <c r="D31" s="18">
        <v>25946.24</v>
      </c>
      <c r="E31" s="18">
        <v>18601.65</v>
      </c>
      <c r="F31" s="18">
        <v>579071.33</v>
      </c>
      <c r="G31" s="18">
        <v>666371.96</v>
      </c>
      <c r="H31" s="18">
        <f t="shared" si="0"/>
        <v>553125.09</v>
      </c>
      <c r="I31" s="18">
        <f t="shared" si="1"/>
        <v>647770.3099999999</v>
      </c>
      <c r="J31" s="18">
        <v>1053483.56</v>
      </c>
      <c r="K31" s="18">
        <v>1085886.05</v>
      </c>
      <c r="L31" s="18">
        <f t="shared" si="2"/>
        <v>474412.2300000001</v>
      </c>
      <c r="M31" s="18">
        <f t="shared" si="3"/>
        <v>419514.0900000001</v>
      </c>
      <c r="N31" s="18">
        <v>1466927.63</v>
      </c>
      <c r="O31" s="18">
        <v>1596385.8</v>
      </c>
      <c r="P31" s="18">
        <f t="shared" si="4"/>
        <v>413444.06999999983</v>
      </c>
      <c r="Q31" s="18">
        <f t="shared" si="5"/>
        <v>510499.75</v>
      </c>
      <c r="R31" s="18">
        <v>1844937.86</v>
      </c>
      <c r="S31" s="18">
        <v>2008524.72</v>
      </c>
      <c r="T31" s="18">
        <f t="shared" si="6"/>
        <v>378010.2300000002</v>
      </c>
      <c r="U31" s="18">
        <f t="shared" si="7"/>
        <v>412138.9199999999</v>
      </c>
      <c r="V31" s="18">
        <v>2173395.96</v>
      </c>
      <c r="W31" s="18">
        <v>2352009.34</v>
      </c>
      <c r="X31" s="18">
        <f t="shared" si="8"/>
        <v>328458.09999999986</v>
      </c>
      <c r="Y31" s="18">
        <f t="shared" si="9"/>
        <v>343484.6199999999</v>
      </c>
      <c r="Z31" s="18">
        <f t="shared" si="10"/>
        <v>2173395.96</v>
      </c>
      <c r="AA31" s="18">
        <f t="shared" si="11"/>
        <v>2352009.34</v>
      </c>
      <c r="AB31" s="19">
        <f t="shared" si="12"/>
        <v>8.218170240824405</v>
      </c>
      <c r="AC31" s="20">
        <f t="shared" si="13"/>
        <v>42.02366029669625</v>
      </c>
      <c r="AD31" s="20">
        <f t="shared" si="14"/>
        <v>82.49769694843914</v>
      </c>
      <c r="AE31" s="18">
        <v>0</v>
      </c>
    </row>
    <row r="32" spans="1:31" ht="24.75" customHeight="1">
      <c r="A32" s="22" t="s">
        <v>37</v>
      </c>
      <c r="B32" s="18">
        <v>91925.13</v>
      </c>
      <c r="C32" s="18">
        <v>65000</v>
      </c>
      <c r="D32" s="18">
        <v>1498.82</v>
      </c>
      <c r="E32" s="18">
        <v>0</v>
      </c>
      <c r="F32" s="18">
        <v>8820.84</v>
      </c>
      <c r="G32" s="18">
        <v>1495.33</v>
      </c>
      <c r="H32" s="18">
        <f t="shared" si="0"/>
        <v>7322.02</v>
      </c>
      <c r="I32" s="18">
        <f t="shared" si="1"/>
        <v>1495.33</v>
      </c>
      <c r="J32" s="18">
        <v>16080.08</v>
      </c>
      <c r="K32" s="18">
        <v>9180.67</v>
      </c>
      <c r="L32" s="18">
        <f t="shared" si="2"/>
        <v>7259.24</v>
      </c>
      <c r="M32" s="18">
        <f t="shared" si="3"/>
        <v>7685.34</v>
      </c>
      <c r="N32" s="18">
        <v>17974.99</v>
      </c>
      <c r="O32" s="18">
        <v>15071.66</v>
      </c>
      <c r="P32" s="18">
        <f t="shared" si="4"/>
        <v>1894.9100000000017</v>
      </c>
      <c r="Q32" s="18">
        <f t="shared" si="5"/>
        <v>5890.99</v>
      </c>
      <c r="R32" s="18">
        <v>27399.77</v>
      </c>
      <c r="S32" s="18">
        <v>18371.01</v>
      </c>
      <c r="T32" s="18">
        <f t="shared" si="6"/>
        <v>9424.779999999999</v>
      </c>
      <c r="U32" s="18">
        <f t="shared" si="7"/>
        <v>3299.3499999999985</v>
      </c>
      <c r="V32" s="18">
        <v>32724.44</v>
      </c>
      <c r="W32" s="18">
        <v>25834.27</v>
      </c>
      <c r="X32" s="18">
        <f t="shared" si="8"/>
        <v>5324.669999999998</v>
      </c>
      <c r="Y32" s="18">
        <f t="shared" si="9"/>
        <v>7463.260000000002</v>
      </c>
      <c r="Z32" s="18">
        <f t="shared" si="10"/>
        <v>32724.44</v>
      </c>
      <c r="AA32" s="18">
        <f t="shared" si="11"/>
        <v>25834.27</v>
      </c>
      <c r="AB32" s="19">
        <f t="shared" si="12"/>
        <v>-21.05511965980166</v>
      </c>
      <c r="AC32" s="20">
        <f t="shared" si="13"/>
        <v>35.59901411072249</v>
      </c>
      <c r="AD32" s="20">
        <f t="shared" si="14"/>
        <v>39.74503076923077</v>
      </c>
      <c r="AE32" s="18">
        <v>0</v>
      </c>
    </row>
    <row r="33" spans="1:31" ht="34.5" customHeight="1">
      <c r="A33" s="22" t="s">
        <v>38</v>
      </c>
      <c r="B33" s="18">
        <v>264251.81</v>
      </c>
      <c r="C33" s="18">
        <v>206000</v>
      </c>
      <c r="D33" s="18">
        <v>1180</v>
      </c>
      <c r="E33" s="18">
        <v>0</v>
      </c>
      <c r="F33" s="18">
        <v>6383.8</v>
      </c>
      <c r="G33" s="18">
        <v>7625.16</v>
      </c>
      <c r="H33" s="18">
        <f t="shared" si="0"/>
        <v>5203.8</v>
      </c>
      <c r="I33" s="18">
        <f t="shared" si="1"/>
        <v>7625.16</v>
      </c>
      <c r="J33" s="18">
        <v>20260.02</v>
      </c>
      <c r="K33" s="18">
        <v>16300.78</v>
      </c>
      <c r="L33" s="18">
        <f t="shared" si="2"/>
        <v>13876.220000000001</v>
      </c>
      <c r="M33" s="18">
        <f t="shared" si="3"/>
        <v>8675.62</v>
      </c>
      <c r="N33" s="18">
        <v>22587.09</v>
      </c>
      <c r="O33" s="18">
        <v>20407.18</v>
      </c>
      <c r="P33" s="18">
        <f t="shared" si="4"/>
        <v>2327.0699999999997</v>
      </c>
      <c r="Q33" s="18">
        <f t="shared" si="5"/>
        <v>4106.4</v>
      </c>
      <c r="R33" s="18">
        <v>24987.12</v>
      </c>
      <c r="S33" s="18">
        <v>24230.38</v>
      </c>
      <c r="T33" s="18">
        <f t="shared" si="6"/>
        <v>2400.029999999999</v>
      </c>
      <c r="U33" s="18">
        <f t="shared" si="7"/>
        <v>3823.2000000000007</v>
      </c>
      <c r="V33" s="18">
        <v>65461.95</v>
      </c>
      <c r="W33" s="18">
        <v>74833.56</v>
      </c>
      <c r="X33" s="18">
        <f t="shared" si="8"/>
        <v>40474.83</v>
      </c>
      <c r="Y33" s="18">
        <f t="shared" si="9"/>
        <v>50603.17999999999</v>
      </c>
      <c r="Z33" s="18">
        <f t="shared" si="10"/>
        <v>65461.95</v>
      </c>
      <c r="AA33" s="18">
        <f t="shared" si="11"/>
        <v>74833.56</v>
      </c>
      <c r="AB33" s="19">
        <f t="shared" si="12"/>
        <v>14.31611798915248</v>
      </c>
      <c r="AC33" s="20">
        <f t="shared" si="13"/>
        <v>24.772564471743824</v>
      </c>
      <c r="AD33" s="20">
        <f t="shared" si="14"/>
        <v>36.32697087378641</v>
      </c>
      <c r="AE33" s="18">
        <v>0</v>
      </c>
    </row>
    <row r="34" spans="1:31" ht="24.75" customHeight="1">
      <c r="A34" s="22" t="s">
        <v>39</v>
      </c>
      <c r="B34" s="18">
        <v>105155.7</v>
      </c>
      <c r="C34" s="18">
        <v>91000</v>
      </c>
      <c r="D34" s="18">
        <v>0</v>
      </c>
      <c r="E34" s="18">
        <v>0</v>
      </c>
      <c r="F34" s="18">
        <v>0</v>
      </c>
      <c r="G34" s="18">
        <v>0</v>
      </c>
      <c r="H34" s="18">
        <f t="shared" si="0"/>
        <v>0</v>
      </c>
      <c r="I34" s="18">
        <f t="shared" si="1"/>
        <v>0</v>
      </c>
      <c r="J34" s="18">
        <v>0</v>
      </c>
      <c r="K34" s="18">
        <v>0</v>
      </c>
      <c r="L34" s="18">
        <f t="shared" si="2"/>
        <v>0</v>
      </c>
      <c r="M34" s="18">
        <f t="shared" si="3"/>
        <v>0</v>
      </c>
      <c r="N34" s="18">
        <v>0</v>
      </c>
      <c r="O34" s="18">
        <v>0</v>
      </c>
      <c r="P34" s="18">
        <f t="shared" si="4"/>
        <v>0</v>
      </c>
      <c r="Q34" s="18">
        <f t="shared" si="5"/>
        <v>0</v>
      </c>
      <c r="R34" s="18">
        <v>0</v>
      </c>
      <c r="S34" s="18">
        <v>0</v>
      </c>
      <c r="T34" s="18">
        <f t="shared" si="6"/>
        <v>0</v>
      </c>
      <c r="U34" s="18">
        <f t="shared" si="7"/>
        <v>0</v>
      </c>
      <c r="V34" s="18">
        <v>0</v>
      </c>
      <c r="W34" s="18">
        <v>0</v>
      </c>
      <c r="X34" s="18">
        <f t="shared" si="8"/>
        <v>0</v>
      </c>
      <c r="Y34" s="18">
        <f t="shared" si="9"/>
        <v>0</v>
      </c>
      <c r="Z34" s="18">
        <f t="shared" si="10"/>
        <v>0</v>
      </c>
      <c r="AA34" s="18">
        <f t="shared" si="11"/>
        <v>0</v>
      </c>
      <c r="AB34" s="19">
        <f t="shared" si="12"/>
        <v>0</v>
      </c>
      <c r="AC34" s="20">
        <f t="shared" si="13"/>
        <v>0</v>
      </c>
      <c r="AD34" s="20">
        <f t="shared" si="14"/>
        <v>0</v>
      </c>
      <c r="AE34" s="18">
        <v>0</v>
      </c>
    </row>
    <row r="35" spans="1:31" ht="24.75" customHeight="1">
      <c r="A35" s="13" t="s">
        <v>40</v>
      </c>
      <c r="B35" s="14">
        <v>179336349.73000002</v>
      </c>
      <c r="C35" s="14">
        <v>28820000</v>
      </c>
      <c r="D35" s="14">
        <v>14093250</v>
      </c>
      <c r="E35" s="14">
        <v>12382200</v>
      </c>
      <c r="F35" s="14">
        <v>15660691.39</v>
      </c>
      <c r="G35" s="14">
        <v>21565003</v>
      </c>
      <c r="H35" s="14">
        <f t="shared" si="0"/>
        <v>1567441.3900000006</v>
      </c>
      <c r="I35" s="14">
        <f t="shared" si="1"/>
        <v>9182803</v>
      </c>
      <c r="J35" s="14">
        <v>94694552.99</v>
      </c>
      <c r="K35" s="14">
        <v>96023209.46</v>
      </c>
      <c r="L35" s="14">
        <f t="shared" si="2"/>
        <v>79033861.6</v>
      </c>
      <c r="M35" s="14">
        <f t="shared" si="3"/>
        <v>74458206.46</v>
      </c>
      <c r="N35" s="14">
        <v>96608722.81</v>
      </c>
      <c r="O35" s="14">
        <v>97106616.75999999</v>
      </c>
      <c r="P35" s="14">
        <f t="shared" si="4"/>
        <v>1914169.8200000077</v>
      </c>
      <c r="Q35" s="14">
        <f t="shared" si="5"/>
        <v>1083407.299999997</v>
      </c>
      <c r="R35" s="14">
        <v>98660372.12</v>
      </c>
      <c r="S35" s="14">
        <v>102484342.17</v>
      </c>
      <c r="T35" s="14">
        <f t="shared" si="6"/>
        <v>2051649.3100000024</v>
      </c>
      <c r="U35" s="14">
        <f t="shared" si="7"/>
        <v>5377725.410000011</v>
      </c>
      <c r="V35" s="14">
        <v>100231571.52</v>
      </c>
      <c r="W35" s="14">
        <v>111865319.05</v>
      </c>
      <c r="X35" s="14">
        <f t="shared" si="8"/>
        <v>1571199.399999991</v>
      </c>
      <c r="Y35" s="14">
        <f t="shared" si="9"/>
        <v>9380976.879999995</v>
      </c>
      <c r="Z35" s="14">
        <f t="shared" si="10"/>
        <v>100231571.52</v>
      </c>
      <c r="AA35" s="14">
        <f t="shared" si="11"/>
        <v>111865319.05</v>
      </c>
      <c r="AB35" s="15">
        <f t="shared" si="12"/>
        <v>11.60686932627673</v>
      </c>
      <c r="AC35" s="16">
        <f t="shared" si="13"/>
        <v>55.890270807286825</v>
      </c>
      <c r="AD35" s="16">
        <f t="shared" si="14"/>
        <v>388.15169691186674</v>
      </c>
      <c r="AE35" s="14">
        <v>0</v>
      </c>
    </row>
    <row r="36" spans="1:31" ht="24.75" customHeight="1">
      <c r="A36" s="22" t="s">
        <v>41</v>
      </c>
      <c r="B36" s="18">
        <v>3935620.43</v>
      </c>
      <c r="C36" s="18">
        <v>2656000</v>
      </c>
      <c r="D36" s="18">
        <v>0</v>
      </c>
      <c r="E36" s="18">
        <v>0</v>
      </c>
      <c r="F36" s="18">
        <v>654148.64</v>
      </c>
      <c r="G36" s="18">
        <v>0</v>
      </c>
      <c r="H36" s="18">
        <f t="shared" si="0"/>
        <v>654148.64</v>
      </c>
      <c r="I36" s="18">
        <f t="shared" si="1"/>
        <v>0</v>
      </c>
      <c r="J36" s="18">
        <v>800048.64</v>
      </c>
      <c r="K36" s="18">
        <v>408229.48</v>
      </c>
      <c r="L36" s="18">
        <f t="shared" si="2"/>
        <v>145900</v>
      </c>
      <c r="M36" s="18">
        <f t="shared" si="3"/>
        <v>408229.48</v>
      </c>
      <c r="N36" s="18">
        <v>1609163.74</v>
      </c>
      <c r="O36" s="18">
        <v>408229.48</v>
      </c>
      <c r="P36" s="18">
        <f t="shared" si="4"/>
        <v>809115.1</v>
      </c>
      <c r="Q36" s="18">
        <f t="shared" si="5"/>
        <v>0</v>
      </c>
      <c r="R36" s="18">
        <v>1982144.05</v>
      </c>
      <c r="S36" s="18">
        <v>852546.12</v>
      </c>
      <c r="T36" s="18">
        <f t="shared" si="6"/>
        <v>372980.31000000006</v>
      </c>
      <c r="U36" s="18">
        <f t="shared" si="7"/>
        <v>444316.64</v>
      </c>
      <c r="V36" s="18">
        <v>2273944.05</v>
      </c>
      <c r="W36" s="18">
        <v>1127227</v>
      </c>
      <c r="X36" s="18">
        <f t="shared" si="8"/>
        <v>291799.99999999977</v>
      </c>
      <c r="Y36" s="18">
        <f t="shared" si="9"/>
        <v>274680.88</v>
      </c>
      <c r="Z36" s="18">
        <f t="shared" si="10"/>
        <v>2273944.05</v>
      </c>
      <c r="AA36" s="18">
        <f t="shared" si="11"/>
        <v>1127227</v>
      </c>
      <c r="AB36" s="19">
        <f t="shared" si="12"/>
        <v>-50.42855166115454</v>
      </c>
      <c r="AC36" s="20">
        <f t="shared" si="13"/>
        <v>57.77854065057792</v>
      </c>
      <c r="AD36" s="20">
        <f t="shared" si="14"/>
        <v>42.44077560240964</v>
      </c>
      <c r="AE36" s="18">
        <v>0</v>
      </c>
    </row>
    <row r="37" spans="1:31" ht="24.75" customHeight="1">
      <c r="A37" s="22" t="s">
        <v>42</v>
      </c>
      <c r="B37" s="18">
        <v>174532640.42</v>
      </c>
      <c r="C37" s="18">
        <v>25451000</v>
      </c>
      <c r="D37" s="18">
        <v>14093250</v>
      </c>
      <c r="E37" s="18">
        <v>12382200</v>
      </c>
      <c r="F37" s="18">
        <v>14933841.7</v>
      </c>
      <c r="G37" s="18">
        <v>21550003</v>
      </c>
      <c r="H37" s="18">
        <f t="shared" si="0"/>
        <v>840591.6999999993</v>
      </c>
      <c r="I37" s="18">
        <f t="shared" si="1"/>
        <v>9167803</v>
      </c>
      <c r="J37" s="18">
        <v>93750418</v>
      </c>
      <c r="K37" s="18">
        <v>95503086.82</v>
      </c>
      <c r="L37" s="18">
        <f t="shared" si="2"/>
        <v>78816576.3</v>
      </c>
      <c r="M37" s="18">
        <f t="shared" si="3"/>
        <v>73953083.82</v>
      </c>
      <c r="N37" s="18">
        <v>94786618</v>
      </c>
      <c r="O37" s="18">
        <v>96111945.82</v>
      </c>
      <c r="P37" s="18">
        <f t="shared" si="4"/>
        <v>1036200</v>
      </c>
      <c r="Q37" s="18">
        <f t="shared" si="5"/>
        <v>608859</v>
      </c>
      <c r="R37" s="18">
        <v>96449957</v>
      </c>
      <c r="S37" s="18">
        <v>101019345.82</v>
      </c>
      <c r="T37" s="18">
        <f t="shared" si="6"/>
        <v>1663339</v>
      </c>
      <c r="U37" s="18">
        <f t="shared" si="7"/>
        <v>4907400</v>
      </c>
      <c r="V37" s="18">
        <v>97707682</v>
      </c>
      <c r="W37" s="18">
        <v>110125641.82</v>
      </c>
      <c r="X37" s="18">
        <f t="shared" si="8"/>
        <v>1257725</v>
      </c>
      <c r="Y37" s="18">
        <f t="shared" si="9"/>
        <v>9106296</v>
      </c>
      <c r="Z37" s="18">
        <f t="shared" si="10"/>
        <v>97707682</v>
      </c>
      <c r="AA37" s="18">
        <f t="shared" si="11"/>
        <v>110125641.82</v>
      </c>
      <c r="AB37" s="19">
        <f t="shared" si="12"/>
        <v>12.709297330377762</v>
      </c>
      <c r="AC37" s="20">
        <f t="shared" si="13"/>
        <v>55.98246939075329</v>
      </c>
      <c r="AD37" s="20">
        <f t="shared" si="14"/>
        <v>432.69671847864515</v>
      </c>
      <c r="AE37" s="18">
        <v>0</v>
      </c>
    </row>
    <row r="38" spans="1:31" ht="34.5" customHeight="1">
      <c r="A38" s="22" t="s">
        <v>43</v>
      </c>
      <c r="B38" s="18">
        <v>524898.58</v>
      </c>
      <c r="C38" s="18">
        <v>345000</v>
      </c>
      <c r="D38" s="18">
        <v>0</v>
      </c>
      <c r="E38" s="18">
        <v>0</v>
      </c>
      <c r="F38" s="18">
        <v>72701.05</v>
      </c>
      <c r="G38" s="18">
        <v>15000</v>
      </c>
      <c r="H38" s="18">
        <f t="shared" si="0"/>
        <v>72701.05</v>
      </c>
      <c r="I38" s="18">
        <f t="shared" si="1"/>
        <v>15000</v>
      </c>
      <c r="J38" s="18">
        <v>132158.35</v>
      </c>
      <c r="K38" s="18">
        <v>100862.56</v>
      </c>
      <c r="L38" s="18">
        <f t="shared" si="2"/>
        <v>59457.3</v>
      </c>
      <c r="M38" s="18">
        <f t="shared" si="3"/>
        <v>85862.56</v>
      </c>
      <c r="N38" s="18">
        <v>182932.43</v>
      </c>
      <c r="O38" s="18">
        <v>192829.86</v>
      </c>
      <c r="P38" s="18">
        <f t="shared" si="4"/>
        <v>50774.07999999999</v>
      </c>
      <c r="Q38" s="18">
        <f t="shared" si="5"/>
        <v>91967.29999999999</v>
      </c>
      <c r="R38" s="18">
        <v>198262.43</v>
      </c>
      <c r="S38" s="18">
        <v>192829.86</v>
      </c>
      <c r="T38" s="18">
        <f t="shared" si="6"/>
        <v>15330</v>
      </c>
      <c r="U38" s="18">
        <f t="shared" si="7"/>
        <v>0</v>
      </c>
      <c r="V38" s="18">
        <v>219936.83</v>
      </c>
      <c r="W38" s="18">
        <v>192829.86</v>
      </c>
      <c r="X38" s="18">
        <f t="shared" si="8"/>
        <v>21674.399999999994</v>
      </c>
      <c r="Y38" s="18">
        <f t="shared" si="9"/>
        <v>0</v>
      </c>
      <c r="Z38" s="18">
        <f t="shared" si="10"/>
        <v>219936.83</v>
      </c>
      <c r="AA38" s="18">
        <f t="shared" si="11"/>
        <v>192829.86</v>
      </c>
      <c r="AB38" s="19">
        <f t="shared" si="12"/>
        <v>-12.3248889237878</v>
      </c>
      <c r="AC38" s="20">
        <f t="shared" si="13"/>
        <v>41.90082396488861</v>
      </c>
      <c r="AD38" s="20">
        <f t="shared" si="14"/>
        <v>55.89271304347826</v>
      </c>
      <c r="AE38" s="18">
        <v>0</v>
      </c>
    </row>
    <row r="39" spans="1:31" ht="34.5" customHeight="1">
      <c r="A39" s="22" t="s">
        <v>44</v>
      </c>
      <c r="B39" s="18">
        <v>27928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f t="shared" si="0"/>
        <v>0</v>
      </c>
      <c r="I39" s="18">
        <f t="shared" si="1"/>
        <v>0</v>
      </c>
      <c r="J39" s="18">
        <v>11928</v>
      </c>
      <c r="K39" s="18">
        <v>11030.6</v>
      </c>
      <c r="L39" s="18">
        <f t="shared" si="2"/>
        <v>11928</v>
      </c>
      <c r="M39" s="18">
        <f t="shared" si="3"/>
        <v>11030.6</v>
      </c>
      <c r="N39" s="18">
        <v>11928</v>
      </c>
      <c r="O39" s="18">
        <v>14245.36</v>
      </c>
      <c r="P39" s="18">
        <f t="shared" si="4"/>
        <v>0</v>
      </c>
      <c r="Q39" s="18">
        <f t="shared" si="5"/>
        <v>3214.76</v>
      </c>
      <c r="R39" s="18">
        <v>11928</v>
      </c>
      <c r="S39" s="18">
        <v>14245.36</v>
      </c>
      <c r="T39" s="18">
        <f t="shared" si="6"/>
        <v>0</v>
      </c>
      <c r="U39" s="18">
        <f t="shared" si="7"/>
        <v>0</v>
      </c>
      <c r="V39" s="18">
        <v>11928</v>
      </c>
      <c r="W39" s="18">
        <v>14245.36</v>
      </c>
      <c r="X39" s="18">
        <f t="shared" si="8"/>
        <v>0</v>
      </c>
      <c r="Y39" s="18">
        <f t="shared" si="9"/>
        <v>0</v>
      </c>
      <c r="Z39" s="18">
        <f t="shared" si="10"/>
        <v>11928</v>
      </c>
      <c r="AA39" s="18">
        <f t="shared" si="11"/>
        <v>14245.36</v>
      </c>
      <c r="AB39" s="19">
        <f t="shared" si="12"/>
        <v>19.4279007377599</v>
      </c>
      <c r="AC39" s="20">
        <f t="shared" si="13"/>
        <v>42.70982526496706</v>
      </c>
      <c r="AD39" s="20">
        <f t="shared" si="14"/>
        <v>0</v>
      </c>
      <c r="AE39" s="18">
        <v>0</v>
      </c>
    </row>
    <row r="40" spans="1:31" ht="24.75" customHeight="1">
      <c r="A40" s="22" t="s">
        <v>45</v>
      </c>
      <c r="B40" s="18">
        <v>315262.3</v>
      </c>
      <c r="C40" s="18">
        <v>368000</v>
      </c>
      <c r="D40" s="18">
        <v>0</v>
      </c>
      <c r="E40" s="18">
        <v>0</v>
      </c>
      <c r="F40" s="18">
        <v>0</v>
      </c>
      <c r="G40" s="18">
        <v>0</v>
      </c>
      <c r="H40" s="18">
        <f t="shared" si="0"/>
        <v>0</v>
      </c>
      <c r="I40" s="18">
        <f t="shared" si="1"/>
        <v>0</v>
      </c>
      <c r="J40" s="18">
        <v>0</v>
      </c>
      <c r="K40" s="18">
        <v>0</v>
      </c>
      <c r="L40" s="18">
        <f t="shared" si="2"/>
        <v>0</v>
      </c>
      <c r="M40" s="18">
        <f t="shared" si="3"/>
        <v>0</v>
      </c>
      <c r="N40" s="18">
        <v>18080.64</v>
      </c>
      <c r="O40" s="18">
        <v>379366.24</v>
      </c>
      <c r="P40" s="18">
        <f t="shared" si="4"/>
        <v>18080.64</v>
      </c>
      <c r="Q40" s="18">
        <f t="shared" si="5"/>
        <v>379366.24</v>
      </c>
      <c r="R40" s="18">
        <v>18080.64</v>
      </c>
      <c r="S40" s="18">
        <v>405375.01</v>
      </c>
      <c r="T40" s="18">
        <f t="shared" si="6"/>
        <v>0</v>
      </c>
      <c r="U40" s="18">
        <f t="shared" si="7"/>
        <v>26008.77000000002</v>
      </c>
      <c r="V40" s="18">
        <v>18080.64</v>
      </c>
      <c r="W40" s="18">
        <v>405375.01</v>
      </c>
      <c r="X40" s="18">
        <f t="shared" si="8"/>
        <v>0</v>
      </c>
      <c r="Y40" s="18">
        <f t="shared" si="9"/>
        <v>0</v>
      </c>
      <c r="Z40" s="18">
        <f t="shared" si="10"/>
        <v>18080.64</v>
      </c>
      <c r="AA40" s="18">
        <f t="shared" si="11"/>
        <v>405375.01</v>
      </c>
      <c r="AB40" s="19">
        <f t="shared" si="12"/>
        <v>2142.039053927295</v>
      </c>
      <c r="AC40" s="20">
        <f t="shared" si="13"/>
        <v>5.735110097211116</v>
      </c>
      <c r="AD40" s="20">
        <f t="shared" si="14"/>
        <v>110.15625271739131</v>
      </c>
      <c r="AE40" s="18">
        <v>0</v>
      </c>
    </row>
    <row r="41" spans="1:31" ht="24.75" customHeight="1">
      <c r="A41" s="13" t="s">
        <v>46</v>
      </c>
      <c r="B41" s="14">
        <v>17239548.67</v>
      </c>
      <c r="C41" s="14">
        <v>1978000</v>
      </c>
      <c r="D41" s="14">
        <v>0</v>
      </c>
      <c r="E41" s="14">
        <v>0</v>
      </c>
      <c r="F41" s="14">
        <v>0</v>
      </c>
      <c r="G41" s="14">
        <v>39027.32</v>
      </c>
      <c r="H41" s="14">
        <f t="shared" si="0"/>
        <v>0</v>
      </c>
      <c r="I41" s="14">
        <f t="shared" si="1"/>
        <v>39027.32</v>
      </c>
      <c r="J41" s="14">
        <v>56125.65</v>
      </c>
      <c r="K41" s="14">
        <v>167671.26</v>
      </c>
      <c r="L41" s="14">
        <f t="shared" si="2"/>
        <v>56125.65</v>
      </c>
      <c r="M41" s="14">
        <f t="shared" si="3"/>
        <v>128643.94</v>
      </c>
      <c r="N41" s="14">
        <v>99356.51</v>
      </c>
      <c r="O41" s="14">
        <v>208775.38</v>
      </c>
      <c r="P41" s="14">
        <f t="shared" si="4"/>
        <v>43230.85999999999</v>
      </c>
      <c r="Q41" s="14">
        <f t="shared" si="5"/>
        <v>41104.119999999995</v>
      </c>
      <c r="R41" s="14">
        <v>877612.77</v>
      </c>
      <c r="S41" s="14">
        <v>524349.81</v>
      </c>
      <c r="T41" s="14">
        <f t="shared" si="6"/>
        <v>778256.26</v>
      </c>
      <c r="U41" s="14">
        <f t="shared" si="7"/>
        <v>315574.43000000005</v>
      </c>
      <c r="V41" s="14">
        <v>937754.03</v>
      </c>
      <c r="W41" s="14">
        <v>756552.51</v>
      </c>
      <c r="X41" s="14">
        <f t="shared" si="8"/>
        <v>60141.26000000001</v>
      </c>
      <c r="Y41" s="14">
        <f t="shared" si="9"/>
        <v>232202.69999999995</v>
      </c>
      <c r="Z41" s="14">
        <f t="shared" si="10"/>
        <v>937754.03</v>
      </c>
      <c r="AA41" s="14">
        <f t="shared" si="11"/>
        <v>756552.51</v>
      </c>
      <c r="AB41" s="15">
        <f t="shared" si="12"/>
        <v>-19.32292629017014</v>
      </c>
      <c r="AC41" s="16">
        <f t="shared" si="13"/>
        <v>5.439550929960627</v>
      </c>
      <c r="AD41" s="16">
        <f t="shared" si="14"/>
        <v>38.24835743174924</v>
      </c>
      <c r="AE41" s="14">
        <v>0</v>
      </c>
    </row>
    <row r="42" spans="1:31" ht="24.75" customHeight="1">
      <c r="A42" s="22" t="s">
        <v>47</v>
      </c>
      <c r="B42" s="18">
        <v>8475468.97</v>
      </c>
      <c r="C42" s="18">
        <v>320000</v>
      </c>
      <c r="D42" s="18">
        <v>0</v>
      </c>
      <c r="E42" s="18">
        <v>0</v>
      </c>
      <c r="F42" s="18">
        <v>0</v>
      </c>
      <c r="G42" s="18">
        <v>34897.32</v>
      </c>
      <c r="H42" s="18">
        <f t="shared" si="0"/>
        <v>0</v>
      </c>
      <c r="I42" s="18">
        <f t="shared" si="1"/>
        <v>34897.32</v>
      </c>
      <c r="J42" s="18">
        <v>50520.65</v>
      </c>
      <c r="K42" s="18">
        <v>70431.61</v>
      </c>
      <c r="L42" s="18">
        <f t="shared" si="2"/>
        <v>50520.65</v>
      </c>
      <c r="M42" s="18">
        <f t="shared" si="3"/>
        <v>35534.29</v>
      </c>
      <c r="N42" s="18">
        <v>90093.51</v>
      </c>
      <c r="O42" s="18">
        <v>70431.61</v>
      </c>
      <c r="P42" s="18">
        <f t="shared" si="4"/>
        <v>39572.85999999999</v>
      </c>
      <c r="Q42" s="18">
        <f t="shared" si="5"/>
        <v>0</v>
      </c>
      <c r="R42" s="18">
        <v>90093.51</v>
      </c>
      <c r="S42" s="18">
        <v>70431.61</v>
      </c>
      <c r="T42" s="18">
        <f t="shared" si="6"/>
        <v>0</v>
      </c>
      <c r="U42" s="18">
        <f t="shared" si="7"/>
        <v>0</v>
      </c>
      <c r="V42" s="18">
        <v>146576.77</v>
      </c>
      <c r="W42" s="18">
        <v>129278.21</v>
      </c>
      <c r="X42" s="18">
        <f t="shared" si="8"/>
        <v>56483.259999999995</v>
      </c>
      <c r="Y42" s="18">
        <f t="shared" si="9"/>
        <v>58846.600000000006</v>
      </c>
      <c r="Z42" s="18">
        <f t="shared" si="10"/>
        <v>146576.77</v>
      </c>
      <c r="AA42" s="18">
        <f t="shared" si="11"/>
        <v>129278.21</v>
      </c>
      <c r="AB42" s="19">
        <f t="shared" si="12"/>
        <v>-11.80170636861488</v>
      </c>
      <c r="AC42" s="20">
        <f t="shared" si="13"/>
        <v>1.7294237111695778</v>
      </c>
      <c r="AD42" s="20">
        <f t="shared" si="14"/>
        <v>40.399440625</v>
      </c>
      <c r="AE42" s="18">
        <v>0</v>
      </c>
    </row>
    <row r="43" spans="1:31" ht="24.75" customHeight="1">
      <c r="A43" s="22" t="s">
        <v>48</v>
      </c>
      <c r="B43" s="18">
        <v>530295.54</v>
      </c>
      <c r="C43" s="18">
        <v>100000</v>
      </c>
      <c r="D43" s="18">
        <v>0</v>
      </c>
      <c r="E43" s="18">
        <v>0</v>
      </c>
      <c r="F43" s="18">
        <v>0</v>
      </c>
      <c r="G43" s="18">
        <v>0</v>
      </c>
      <c r="H43" s="18">
        <f t="shared" si="0"/>
        <v>0</v>
      </c>
      <c r="I43" s="18">
        <f t="shared" si="1"/>
        <v>0</v>
      </c>
      <c r="J43" s="18">
        <v>0</v>
      </c>
      <c r="K43" s="18">
        <v>0</v>
      </c>
      <c r="L43" s="18">
        <f t="shared" si="2"/>
        <v>0</v>
      </c>
      <c r="M43" s="18">
        <f t="shared" si="3"/>
        <v>0</v>
      </c>
      <c r="N43" s="18">
        <v>0</v>
      </c>
      <c r="O43" s="18">
        <v>0</v>
      </c>
      <c r="P43" s="18">
        <f t="shared" si="4"/>
        <v>0</v>
      </c>
      <c r="Q43" s="18">
        <f t="shared" si="5"/>
        <v>0</v>
      </c>
      <c r="R43" s="18">
        <v>731.6</v>
      </c>
      <c r="S43" s="18">
        <v>0</v>
      </c>
      <c r="T43" s="18">
        <f t="shared" si="6"/>
        <v>731.6</v>
      </c>
      <c r="U43" s="18">
        <f t="shared" si="7"/>
        <v>0</v>
      </c>
      <c r="V43" s="18">
        <v>731.6</v>
      </c>
      <c r="W43" s="18">
        <v>165773.42</v>
      </c>
      <c r="X43" s="18">
        <f t="shared" si="8"/>
        <v>0</v>
      </c>
      <c r="Y43" s="18">
        <f t="shared" si="9"/>
        <v>165773.42</v>
      </c>
      <c r="Z43" s="18">
        <f t="shared" si="10"/>
        <v>731.6</v>
      </c>
      <c r="AA43" s="18">
        <f t="shared" si="11"/>
        <v>165773.42</v>
      </c>
      <c r="AB43" s="19">
        <f t="shared" si="12"/>
        <v>22559.024056861672</v>
      </c>
      <c r="AC43" s="20">
        <f t="shared" si="13"/>
        <v>0.13796080578011272</v>
      </c>
      <c r="AD43" s="20">
        <f t="shared" si="14"/>
        <v>165.77342000000002</v>
      </c>
      <c r="AE43" s="18">
        <v>0</v>
      </c>
    </row>
    <row r="44" spans="1:31" ht="24.75" customHeight="1">
      <c r="A44" s="22" t="s">
        <v>49</v>
      </c>
      <c r="B44" s="18">
        <v>5248219.18</v>
      </c>
      <c r="C44" s="18">
        <v>100000</v>
      </c>
      <c r="D44" s="18">
        <v>0</v>
      </c>
      <c r="E44" s="18">
        <v>0</v>
      </c>
      <c r="F44" s="18">
        <v>0</v>
      </c>
      <c r="G44" s="18">
        <v>0</v>
      </c>
      <c r="H44" s="18">
        <f t="shared" si="0"/>
        <v>0</v>
      </c>
      <c r="I44" s="18">
        <f t="shared" si="1"/>
        <v>0</v>
      </c>
      <c r="J44" s="18">
        <v>0</v>
      </c>
      <c r="K44" s="18">
        <v>11100</v>
      </c>
      <c r="L44" s="18">
        <f t="shared" si="2"/>
        <v>0</v>
      </c>
      <c r="M44" s="18">
        <f t="shared" si="3"/>
        <v>11100</v>
      </c>
      <c r="N44" s="18">
        <v>0</v>
      </c>
      <c r="O44" s="18">
        <v>48074.12</v>
      </c>
      <c r="P44" s="18">
        <f t="shared" si="4"/>
        <v>0</v>
      </c>
      <c r="Q44" s="18">
        <f t="shared" si="5"/>
        <v>36974.12</v>
      </c>
      <c r="R44" s="18">
        <v>0</v>
      </c>
      <c r="S44" s="18">
        <v>48439.92</v>
      </c>
      <c r="T44" s="18">
        <f t="shared" si="6"/>
        <v>0</v>
      </c>
      <c r="U44" s="18">
        <f t="shared" si="7"/>
        <v>365.79999999999563</v>
      </c>
      <c r="V44" s="18">
        <v>0</v>
      </c>
      <c r="W44" s="18">
        <v>51892.6</v>
      </c>
      <c r="X44" s="18">
        <f t="shared" si="8"/>
        <v>0</v>
      </c>
      <c r="Y44" s="18">
        <f t="shared" si="9"/>
        <v>3452.6800000000003</v>
      </c>
      <c r="Z44" s="18">
        <f t="shared" si="10"/>
        <v>0</v>
      </c>
      <c r="AA44" s="18">
        <f t="shared" si="11"/>
        <v>51892.6</v>
      </c>
      <c r="AB44" s="19">
        <f t="shared" si="12"/>
        <v>0</v>
      </c>
      <c r="AC44" s="20">
        <f t="shared" si="13"/>
        <v>0</v>
      </c>
      <c r="AD44" s="20">
        <f t="shared" si="14"/>
        <v>51.8926</v>
      </c>
      <c r="AE44" s="18">
        <v>0</v>
      </c>
    </row>
    <row r="45" spans="1:31" ht="24.75" customHeight="1">
      <c r="A45" s="22" t="s">
        <v>50</v>
      </c>
      <c r="B45" s="18">
        <v>1947</v>
      </c>
      <c r="C45" s="18">
        <v>20000</v>
      </c>
      <c r="D45" s="18">
        <v>0</v>
      </c>
      <c r="E45" s="18">
        <v>0</v>
      </c>
      <c r="F45" s="18">
        <v>0</v>
      </c>
      <c r="G45" s="18">
        <v>0</v>
      </c>
      <c r="H45" s="18">
        <f t="shared" si="0"/>
        <v>0</v>
      </c>
      <c r="I45" s="18">
        <f t="shared" si="1"/>
        <v>0</v>
      </c>
      <c r="J45" s="18">
        <v>1947</v>
      </c>
      <c r="K45" s="18">
        <v>0</v>
      </c>
      <c r="L45" s="18">
        <f t="shared" si="2"/>
        <v>1947</v>
      </c>
      <c r="M45" s="18">
        <f t="shared" si="3"/>
        <v>0</v>
      </c>
      <c r="N45" s="18">
        <v>1947</v>
      </c>
      <c r="O45" s="18">
        <v>0</v>
      </c>
      <c r="P45" s="18">
        <f t="shared" si="4"/>
        <v>0</v>
      </c>
      <c r="Q45" s="18">
        <f t="shared" si="5"/>
        <v>0</v>
      </c>
      <c r="R45" s="18">
        <v>1947</v>
      </c>
      <c r="S45" s="18">
        <v>0</v>
      </c>
      <c r="T45" s="18">
        <f t="shared" si="6"/>
        <v>0</v>
      </c>
      <c r="U45" s="18">
        <f t="shared" si="7"/>
        <v>0</v>
      </c>
      <c r="V45" s="18">
        <v>1947</v>
      </c>
      <c r="W45" s="18">
        <v>0</v>
      </c>
      <c r="X45" s="18">
        <f t="shared" si="8"/>
        <v>0</v>
      </c>
      <c r="Y45" s="18">
        <f t="shared" si="9"/>
        <v>0</v>
      </c>
      <c r="Z45" s="18">
        <f t="shared" si="10"/>
        <v>1947</v>
      </c>
      <c r="AA45" s="18">
        <f t="shared" si="11"/>
        <v>0</v>
      </c>
      <c r="AB45" s="19">
        <f t="shared" si="12"/>
        <v>0</v>
      </c>
      <c r="AC45" s="20">
        <f t="shared" si="13"/>
        <v>100</v>
      </c>
      <c r="AD45" s="20">
        <f t="shared" si="14"/>
        <v>0</v>
      </c>
      <c r="AE45" s="18">
        <v>0</v>
      </c>
    </row>
    <row r="46" spans="1:31" ht="24.75" customHeight="1">
      <c r="A46" s="22" t="s">
        <v>51</v>
      </c>
      <c r="B46" s="18">
        <v>2450158.66</v>
      </c>
      <c r="C46" s="18">
        <v>938000</v>
      </c>
      <c r="D46" s="18">
        <v>0</v>
      </c>
      <c r="E46" s="18">
        <v>0</v>
      </c>
      <c r="F46" s="18">
        <v>0</v>
      </c>
      <c r="G46" s="18">
        <v>4130</v>
      </c>
      <c r="H46" s="18">
        <f t="shared" si="0"/>
        <v>0</v>
      </c>
      <c r="I46" s="18">
        <f t="shared" si="1"/>
        <v>4130</v>
      </c>
      <c r="J46" s="18">
        <v>3658</v>
      </c>
      <c r="K46" s="18">
        <v>86139.65</v>
      </c>
      <c r="L46" s="18">
        <f t="shared" si="2"/>
        <v>3658</v>
      </c>
      <c r="M46" s="18">
        <f t="shared" si="3"/>
        <v>82009.65</v>
      </c>
      <c r="N46" s="18">
        <v>7316</v>
      </c>
      <c r="O46" s="18">
        <v>90269.65</v>
      </c>
      <c r="P46" s="18">
        <f t="shared" si="4"/>
        <v>3658</v>
      </c>
      <c r="Q46" s="18">
        <f t="shared" si="5"/>
        <v>4130</v>
      </c>
      <c r="R46" s="18">
        <v>784840.66</v>
      </c>
      <c r="S46" s="18">
        <v>405478.28</v>
      </c>
      <c r="T46" s="18">
        <f t="shared" si="6"/>
        <v>777524.66</v>
      </c>
      <c r="U46" s="18">
        <f t="shared" si="7"/>
        <v>315208.63</v>
      </c>
      <c r="V46" s="18">
        <v>788498.66</v>
      </c>
      <c r="W46" s="18">
        <v>409608.28</v>
      </c>
      <c r="X46" s="18">
        <f t="shared" si="8"/>
        <v>3658</v>
      </c>
      <c r="Y46" s="18">
        <f t="shared" si="9"/>
        <v>4130</v>
      </c>
      <c r="Z46" s="18">
        <f t="shared" si="10"/>
        <v>788498.66</v>
      </c>
      <c r="AA46" s="18">
        <f t="shared" si="11"/>
        <v>409608.28</v>
      </c>
      <c r="AB46" s="19">
        <f t="shared" si="12"/>
        <v>-48.052127317502354</v>
      </c>
      <c r="AC46" s="20">
        <f t="shared" si="13"/>
        <v>32.181534725592016</v>
      </c>
      <c r="AD46" s="20">
        <f t="shared" si="14"/>
        <v>43.668260127931774</v>
      </c>
      <c r="AE46" s="18">
        <v>0</v>
      </c>
    </row>
    <row r="47" spans="1:31" ht="24.75" customHeight="1">
      <c r="A47" s="22" t="s">
        <v>52</v>
      </c>
      <c r="B47" s="18">
        <v>533459.32</v>
      </c>
      <c r="C47" s="18">
        <v>500000</v>
      </c>
      <c r="D47" s="18">
        <v>0</v>
      </c>
      <c r="E47" s="18">
        <v>0</v>
      </c>
      <c r="F47" s="18">
        <v>0</v>
      </c>
      <c r="G47" s="18">
        <v>0</v>
      </c>
      <c r="H47" s="18">
        <f t="shared" si="0"/>
        <v>0</v>
      </c>
      <c r="I47" s="18">
        <f t="shared" si="1"/>
        <v>0</v>
      </c>
      <c r="J47" s="18">
        <v>0</v>
      </c>
      <c r="K47" s="18">
        <v>0</v>
      </c>
      <c r="L47" s="18">
        <f t="shared" si="2"/>
        <v>0</v>
      </c>
      <c r="M47" s="18">
        <f t="shared" si="3"/>
        <v>0</v>
      </c>
      <c r="N47" s="18">
        <v>0</v>
      </c>
      <c r="O47" s="18">
        <v>0</v>
      </c>
      <c r="P47" s="18">
        <f t="shared" si="4"/>
        <v>0</v>
      </c>
      <c r="Q47" s="18">
        <f t="shared" si="5"/>
        <v>0</v>
      </c>
      <c r="R47" s="18">
        <v>0</v>
      </c>
      <c r="S47" s="18">
        <v>0</v>
      </c>
      <c r="T47" s="18">
        <f t="shared" si="6"/>
        <v>0</v>
      </c>
      <c r="U47" s="18">
        <f t="shared" si="7"/>
        <v>0</v>
      </c>
      <c r="V47" s="18">
        <v>0</v>
      </c>
      <c r="W47" s="18">
        <v>0</v>
      </c>
      <c r="X47" s="18">
        <f t="shared" si="8"/>
        <v>0</v>
      </c>
      <c r="Y47" s="18">
        <f t="shared" si="9"/>
        <v>0</v>
      </c>
      <c r="Z47" s="18">
        <f t="shared" si="10"/>
        <v>0</v>
      </c>
      <c r="AA47" s="18">
        <f t="shared" si="11"/>
        <v>0</v>
      </c>
      <c r="AB47" s="19">
        <f t="shared" si="12"/>
        <v>0</v>
      </c>
      <c r="AC47" s="20">
        <f t="shared" si="13"/>
        <v>0</v>
      </c>
      <c r="AD47" s="20">
        <f t="shared" si="14"/>
        <v>0</v>
      </c>
      <c r="AE47" s="18">
        <v>0</v>
      </c>
    </row>
  </sheetData>
  <sheetProtection/>
  <mergeCells count="20">
    <mergeCell ref="R14:S14"/>
    <mergeCell ref="B13:Q13"/>
    <mergeCell ref="AC14:AD14"/>
    <mergeCell ref="X14:Y14"/>
    <mergeCell ref="V14:W14"/>
    <mergeCell ref="Z14:AA14"/>
    <mergeCell ref="AB14:AB15"/>
    <mergeCell ref="L14:M14"/>
    <mergeCell ref="P14:Q14"/>
    <mergeCell ref="T14:U14"/>
    <mergeCell ref="A14:A15"/>
    <mergeCell ref="A11:AE11"/>
    <mergeCell ref="B14:B15"/>
    <mergeCell ref="C14:C15"/>
    <mergeCell ref="D14:E14"/>
    <mergeCell ref="F14:G14"/>
    <mergeCell ref="AE14:AE15"/>
    <mergeCell ref="H14:I14"/>
    <mergeCell ref="J14:K14"/>
    <mergeCell ref="N14:O14"/>
  </mergeCells>
  <printOptions horizontalCentered="1"/>
  <pageMargins left="0.2362204724409449" right="0.2362204724409449" top="0.7480314960629921" bottom="0.7480314960629921" header="0.31496062992125984" footer="0.31496062992125984"/>
  <pageSetup firstPageNumber="1" useFirstPageNumber="1" fitToHeight="0" fitToWidth="1" horizontalDpi="600" verticalDpi="600" orientation="landscape" paperSize="9" scale="42" r:id="rId1"/>
  <headerFooter alignWithMargins="0">
    <oddFooter>&amp;Le-bütçe "" aşaması verilerinden üretilmiştir.  (12.05.2021 13:48:28)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Osman FİDAN</cp:lastModifiedBy>
  <cp:lastPrinted>2021-05-21T11:43:44Z</cp:lastPrinted>
  <dcterms:created xsi:type="dcterms:W3CDTF">2021-05-12T10:51:16Z</dcterms:created>
  <dcterms:modified xsi:type="dcterms:W3CDTF">2021-07-30T08:48:07Z</dcterms:modified>
  <cp:category/>
  <cp:version/>
  <cp:contentType/>
  <cp:contentStatus/>
</cp:coreProperties>
</file>