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<sst xmlns="http://schemas.openxmlformats.org/spreadsheetml/2006/main" count="482" uniqueCount="135">
  <si>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</si>
  <si>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</si>
  <si>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</si>
  <si>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</si>
  <si>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</si>
  <si>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</si>
  <si>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</si>
  <si>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</si>
  <si>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</si>
  <si>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</si>
  <si>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</si>
  <si>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</si>
  <si>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</si>
  <si>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</si>
  <si>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</si>
  <si>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</si>
  <si>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</si>
  <si>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</si>
  <si>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</si>
  <si>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</si>
  <si>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</si>
  <si>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</si>
  <si>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</si>
  <si>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</si>
  <si>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</si>
  <si>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</si>
  <si>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</si>
  <si>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</si>
  <si>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</si>
  <si>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</si>
  <si>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</si>
  <si>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</si>
  <si>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</si>
  <si>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</si>
  <si>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</si>
  <si>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</si>
  <si>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</si>
  <si>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</si>
  <si>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</si>
  <si>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</si>
  <si>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</si>
  <si>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</si>
  <si>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</si>
  <si>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</si>
  <si>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</si>
  <si>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</si>
  <si>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</si>
  <si>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</si>
  <si>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</si>
  <si>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</si>
  <si>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</si>
  <si>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</si>
  <si>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</si>
  <si>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</si>
  <si>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</si>
  <si>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</si>
  <si>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</si>
  <si>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</si>
  <si>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</si>
  <si>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</si>
  <si>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</si>
  <si>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</si>
  <si>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</si>
  <si>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</si>
  <si>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</si>
  <si>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</si>
  <si>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</si>
  <si>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</si>
  <si>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</si>
  <si>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</si>
  <si>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</si>
  <si>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</si>
  <si>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</si>
  <si>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</si>
  <si>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</si>
  <si>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</si>
  <si>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</si>
  <si>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</si>
  <si>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</si>
  <si>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</si>
  <si>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</si>
  <si>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</si>
  <si>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</si>
  <si>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</si>
  <si>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</si>
  <si>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</si>
  <si>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</si>
  <si>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</si>
  <si>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</si>
  <si>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</si>
  <si>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</si>
  <si>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</si>
  <si>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</si>
  <si>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</si>
  <si>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</si>
  <si>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</si>
  <si>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</si>
  <si>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</si>
  <si>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</si>
  <si>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</si>
  <si>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</si>
  <si>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</si>
  <si>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</si>
  <si>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</si>
  <si>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</si>
  <si>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</si>
  <si>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</si>
  <si>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</si>
  <si>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</si>
  <si>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</si>
  <si>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</si>
  <si>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</si>
  <si>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</si>
  <si>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</si>
  <si>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</si>
  <si>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</si>
  <si>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</si>
  <si>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</si>
  <si>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</si>
  <si>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</si>
  <si>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</si>
  <si>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</si>
  <si>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</si>
  <si>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</si>
  <si>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</si>
  <si>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</si>
  <si>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</si>
  <si>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</si>
  <si>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</si>
  <si>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</si>
  <si>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</si>
  <si>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</si>
  <si>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2019</t>
  </si>
  <si>
    <t>38.01 - YÜKSEKÖĞRETİM KURULU</t>
  </si>
  <si>
    <t>38.01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</si>
</sst>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zoomScalePageLayoutView="0" workbookViewId="0" topLeftCell="F10">
      <selection activeCell="A1" sqref="A1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3" t="s">
        <v>7</v>
      </c>
      <c r="G11" s="43" t="s">
        <v>1</v>
      </c>
      <c r="H11" s="43" t="s">
        <v>1</v>
      </c>
      <c r="I11" s="43" t="s">
        <v>1</v>
      </c>
      <c r="J11" s="43" t="s">
        <v>1</v>
      </c>
      <c r="K11" s="43" t="s">
        <v>1</v>
      </c>
      <c r="L11" s="43" t="s">
        <v>1</v>
      </c>
      <c r="M11" s="43" t="s">
        <v>1</v>
      </c>
      <c r="N11" s="43" t="s">
        <v>1</v>
      </c>
      <c r="O11" s="43" t="s">
        <v>1</v>
      </c>
      <c r="P11" s="43" t="s">
        <v>1</v>
      </c>
      <c r="Q11" s="43" t="s">
        <v>1</v>
      </c>
      <c r="R11" s="43" t="s">
        <v>1</v>
      </c>
      <c r="S11" s="43" t="s">
        <v>1</v>
      </c>
      <c r="T11" s="43" t="s">
        <v>1</v>
      </c>
      <c r="U11" s="43" t="s">
        <v>1</v>
      </c>
      <c r="V11" s="43" t="s">
        <v>1</v>
      </c>
      <c r="W11" s="43" t="s">
        <v>1</v>
      </c>
      <c r="X11" s="43" t="s">
        <v>1</v>
      </c>
      <c r="Y11" s="43" t="s">
        <v>1</v>
      </c>
      <c r="Z11" s="43" t="s">
        <v>1</v>
      </c>
      <c r="AA11" s="43" t="s">
        <v>1</v>
      </c>
      <c r="AB11" s="43" t="s">
        <v>1</v>
      </c>
      <c r="AC11" s="43" t="s">
        <v>1</v>
      </c>
      <c r="AD11" s="43" t="s">
        <v>1</v>
      </c>
      <c r="AE11" s="43" t="s">
        <v>1</v>
      </c>
      <c r="AF11" s="43" t="s">
        <v>1</v>
      </c>
      <c r="AG11" s="43" t="s">
        <v>1</v>
      </c>
      <c r="AH11" s="43" t="s">
        <v>1</v>
      </c>
      <c r="AI11" s="43" t="s">
        <v>1</v>
      </c>
      <c r="AJ11" s="43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2018</v>
      </c>
      <c r="H14" s="7" t="str">
        <f>ButceYil</f>
        <v>2019</v>
      </c>
      <c r="I14" s="7">
        <f>ButceYil-1</f>
        <v>2018</v>
      </c>
      <c r="J14" s="7" t="str">
        <f>ButceYil</f>
        <v>2019</v>
      </c>
      <c r="K14" s="7">
        <f>ButceYil-1</f>
        <v>2018</v>
      </c>
      <c r="L14" s="7" t="str">
        <f>ButceYil</f>
        <v>2019</v>
      </c>
      <c r="O14" s="7">
        <f>ButceYil-1</f>
        <v>2018</v>
      </c>
      <c r="P14" s="7" t="str">
        <f>ButceYil</f>
        <v>2019</v>
      </c>
      <c r="Q14" s="7">
        <f>ButceYil-1</f>
        <v>2018</v>
      </c>
      <c r="R14" s="7" t="str">
        <f>ButceYil</f>
        <v>2019</v>
      </c>
      <c r="S14" s="7">
        <f>ButceYil-1</f>
        <v>2018</v>
      </c>
      <c r="T14" s="7" t="str">
        <f>ButceYil</f>
        <v>2019</v>
      </c>
      <c r="U14" s="7">
        <f>ButceYil-1</f>
        <v>2018</v>
      </c>
      <c r="V14" s="7" t="str">
        <f>ButceYil</f>
        <v>2019</v>
      </c>
      <c r="W14" s="7">
        <f>ButceYil-1</f>
        <v>2018</v>
      </c>
      <c r="X14" s="7" t="str">
        <f>ButceYil</f>
        <v>2019</v>
      </c>
      <c r="Y14" s="7">
        <f>ButceYil-1</f>
        <v>2018</v>
      </c>
      <c r="Z14" s="7" t="str">
        <f>ButceYil</f>
        <v>2019</v>
      </c>
      <c r="AA14" s="7">
        <f>ButceYil-1</f>
        <v>2018</v>
      </c>
      <c r="AB14" s="7" t="str">
        <f>ButceYil</f>
        <v>2019</v>
      </c>
      <c r="AC14" s="7">
        <f>ButceYil-1</f>
        <v>2018</v>
      </c>
      <c r="AD14" s="7" t="str">
        <f>ButceYil</f>
        <v>2019</v>
      </c>
      <c r="AE14" s="7">
        <f>ButceYil-1</f>
        <v>2018</v>
      </c>
      <c r="AF14" s="7" t="str">
        <f>ButceYil</f>
        <v>2019</v>
      </c>
      <c r="AJ14" s="9" t="str">
        <f>ButceYil</f>
        <v>2019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38.01</v>
      </c>
      <c r="H17" s="16" t="str">
        <f t="shared" si="0"/>
        <v>38.01</v>
      </c>
      <c r="I17" s="16" t="str">
        <f t="shared" si="0"/>
        <v>38.01</v>
      </c>
      <c r="J17" s="16" t="str">
        <f t="shared" si="0"/>
        <v>38.01</v>
      </c>
      <c r="K17" s="16" t="str">
        <f t="shared" si="0"/>
        <v>38.01</v>
      </c>
      <c r="L17" s="16" t="str">
        <f t="shared" si="0"/>
        <v>38.01</v>
      </c>
      <c r="O17" s="16" t="str">
        <f aca="true" t="shared" si="1" ref="O17:AF17">KurKod</f>
        <v>38.01</v>
      </c>
      <c r="P17" s="16" t="str">
        <f t="shared" si="1"/>
        <v>38.01</v>
      </c>
      <c r="Q17" s="16" t="str">
        <f t="shared" si="1"/>
        <v>38.01</v>
      </c>
      <c r="R17" s="16" t="str">
        <f t="shared" si="1"/>
        <v>38.01</v>
      </c>
      <c r="S17" s="16" t="str">
        <f t="shared" si="1"/>
        <v>38.01</v>
      </c>
      <c r="T17" s="16" t="str">
        <f t="shared" si="1"/>
        <v>38.01</v>
      </c>
      <c r="U17" s="16" t="str">
        <f t="shared" si="1"/>
        <v>38.01</v>
      </c>
      <c r="V17" s="16" t="str">
        <f t="shared" si="1"/>
        <v>38.01</v>
      </c>
      <c r="W17" s="16" t="str">
        <f t="shared" si="1"/>
        <v>38.01</v>
      </c>
      <c r="X17" s="16" t="str">
        <f t="shared" si="1"/>
        <v>38.01</v>
      </c>
      <c r="Y17" s="16" t="str">
        <f t="shared" si="1"/>
        <v>38.01</v>
      </c>
      <c r="Z17" s="16" t="str">
        <f t="shared" si="1"/>
        <v>38.01</v>
      </c>
      <c r="AA17" s="16" t="str">
        <f t="shared" si="1"/>
        <v>38.01</v>
      </c>
      <c r="AB17" s="16" t="str">
        <f t="shared" si="1"/>
        <v>38.01</v>
      </c>
      <c r="AC17" s="16" t="str">
        <f t="shared" si="1"/>
        <v>38.01</v>
      </c>
      <c r="AD17" s="16" t="str">
        <f t="shared" si="1"/>
        <v>38.01</v>
      </c>
      <c r="AE17" s="16" t="str">
        <f t="shared" si="1"/>
        <v>38.01</v>
      </c>
      <c r="AF17" s="16" t="str">
        <f t="shared" si="1"/>
        <v>38.01</v>
      </c>
      <c r="AJ17" s="9" t="str">
        <f>KurKod</f>
        <v>38.01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2019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>
      <c r="F20" s="19" t="s">
        <v>18</v>
      </c>
      <c r="G20" s="46" t="str">
        <f>Kurum</f>
        <v>38.01 - YÜKSEKÖĞRETİM KURULU</v>
      </c>
      <c r="H20" s="46" t="s">
        <v>1</v>
      </c>
      <c r="I20" s="46" t="s">
        <v>1</v>
      </c>
      <c r="J20" s="46" t="s">
        <v>1</v>
      </c>
      <c r="K20" s="46" t="s">
        <v>1</v>
      </c>
      <c r="L20" s="46" t="s">
        <v>1</v>
      </c>
      <c r="M20" s="46" t="s">
        <v>1</v>
      </c>
      <c r="N20" s="46" t="s">
        <v>1</v>
      </c>
      <c r="O20" s="46" t="s">
        <v>1</v>
      </c>
      <c r="P20" s="46" t="s">
        <v>1</v>
      </c>
      <c r="Q20" s="46" t="s">
        <v>1</v>
      </c>
      <c r="R20" s="46" t="s">
        <v>1</v>
      </c>
      <c r="S20" s="46" t="s">
        <v>1</v>
      </c>
      <c r="T20" s="46" t="s">
        <v>1</v>
      </c>
      <c r="U20" s="46" t="s">
        <v>1</v>
      </c>
      <c r="V20" s="46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1" t="s">
        <v>1</v>
      </c>
      <c r="G21" s="44" t="str">
        <f>ButceYil-1&amp;" "&amp;"GERÇEKLEŞME TOPLAMI"</f>
        <v>2018 GERÇEKLEŞME TOPLAMI</v>
      </c>
      <c r="H21" s="44" t="str">
        <f>ButceYil&amp;" "&amp;"BAŞLANGIÇ ÖDENEĞİ"</f>
        <v>2019 BAŞLANGIÇ ÖDENEĞİ</v>
      </c>
      <c r="I21" s="44" t="s">
        <v>19</v>
      </c>
      <c r="J21" s="44" t="s">
        <v>1</v>
      </c>
      <c r="K21" s="44" t="s">
        <v>20</v>
      </c>
      <c r="L21" s="44" t="s">
        <v>1</v>
      </c>
      <c r="M21" s="44" t="s">
        <v>20</v>
      </c>
      <c r="N21" s="44" t="s">
        <v>1</v>
      </c>
      <c r="O21" s="44" t="s">
        <v>21</v>
      </c>
      <c r="P21" s="44" t="s">
        <v>1</v>
      </c>
      <c r="Q21" s="44" t="s">
        <v>21</v>
      </c>
      <c r="R21" s="44" t="s">
        <v>1</v>
      </c>
      <c r="S21" s="44" t="s">
        <v>22</v>
      </c>
      <c r="T21" s="44" t="s">
        <v>1</v>
      </c>
      <c r="U21" s="44" t="s">
        <v>22</v>
      </c>
      <c r="V21" s="44" t="s">
        <v>1</v>
      </c>
      <c r="W21" s="44" t="s">
        <v>23</v>
      </c>
      <c r="X21" s="44" t="s">
        <v>1</v>
      </c>
      <c r="Y21" s="44" t="s">
        <v>23</v>
      </c>
      <c r="Z21" s="44" t="s">
        <v>1</v>
      </c>
      <c r="AA21" s="44" t="s">
        <v>24</v>
      </c>
      <c r="AB21" s="44" t="s">
        <v>1</v>
      </c>
      <c r="AC21" s="44" t="s">
        <v>24</v>
      </c>
      <c r="AD21" s="44" t="s">
        <v>1</v>
      </c>
      <c r="AE21" s="44" t="s">
        <v>25</v>
      </c>
      <c r="AF21" s="44" t="s">
        <v>1</v>
      </c>
      <c r="AG21" s="44" t="s">
        <v>26</v>
      </c>
      <c r="AH21" s="44" t="s">
        <v>27</v>
      </c>
      <c r="AI21" s="44" t="s">
        <v>1</v>
      </c>
      <c r="AJ21" s="44" t="str">
        <f>ButceYil&amp;" "&amp;"YILSONU GERÇEKLEŞME TAHMİNİ"</f>
        <v>2019 YILSONU GERÇEKLEŞME TAHMİNİ</v>
      </c>
    </row>
    <row r="22" spans="1:36" ht="16.5" customHeight="1">
      <c r="A22" s="6" t="s">
        <v>8</v>
      </c>
      <c r="B22" s="20" t="s">
        <v>28</v>
      </c>
      <c r="F22" s="42" t="s">
        <v>1</v>
      </c>
      <c r="G22" s="45" t="s">
        <v>1</v>
      </c>
      <c r="H22" s="45" t="s">
        <v>1</v>
      </c>
      <c r="I22" s="21">
        <f>ButceYil-1</f>
        <v>2018</v>
      </c>
      <c r="J22" s="21" t="str">
        <f>ButceYil</f>
        <v>2019</v>
      </c>
      <c r="K22" s="21">
        <f>ButceYil-1</f>
        <v>2018</v>
      </c>
      <c r="L22" s="21" t="str">
        <f>ButceYil</f>
        <v>2019</v>
      </c>
      <c r="M22" s="21">
        <f>ButceYil-1</f>
        <v>2018</v>
      </c>
      <c r="N22" s="21" t="str">
        <f>ButceYil</f>
        <v>2019</v>
      </c>
      <c r="O22" s="21">
        <f>ButceYil-1</f>
        <v>2018</v>
      </c>
      <c r="P22" s="21" t="str">
        <f>ButceYil</f>
        <v>2019</v>
      </c>
      <c r="Q22" s="21">
        <f>ButceYil-1</f>
        <v>2018</v>
      </c>
      <c r="R22" s="21" t="str">
        <f>ButceYil</f>
        <v>2019</v>
      </c>
      <c r="S22" s="21">
        <f>ButceYil-1</f>
        <v>2018</v>
      </c>
      <c r="T22" s="21" t="str">
        <f>ButceYil</f>
        <v>2019</v>
      </c>
      <c r="U22" s="21">
        <f>ButceYil-1</f>
        <v>2018</v>
      </c>
      <c r="V22" s="21" t="str">
        <f>ButceYil</f>
        <v>2019</v>
      </c>
      <c r="W22" s="21">
        <f>ButceYil-1</f>
        <v>2018</v>
      </c>
      <c r="X22" s="21" t="str">
        <f>ButceYil</f>
        <v>2019</v>
      </c>
      <c r="Y22" s="21">
        <f>ButceYil-1</f>
        <v>2018</v>
      </c>
      <c r="Z22" s="21" t="str">
        <f>ButceYil</f>
        <v>2019</v>
      </c>
      <c r="AA22" s="21">
        <f>ButceYil-1</f>
        <v>2018</v>
      </c>
      <c r="AB22" s="21" t="str">
        <f>ButceYil</f>
        <v>2019</v>
      </c>
      <c r="AC22" s="21">
        <f>ButceYil-1</f>
        <v>2018</v>
      </c>
      <c r="AD22" s="21" t="str">
        <f>ButceYil</f>
        <v>2019</v>
      </c>
      <c r="AE22" s="21">
        <f>ButceYil-1</f>
        <v>2018</v>
      </c>
      <c r="AF22" s="21" t="str">
        <f>ButceYil</f>
        <v>2019</v>
      </c>
      <c r="AG22" s="45" t="s">
        <v>1</v>
      </c>
      <c r="AH22" s="21">
        <f>ButceYil-1</f>
        <v>2018</v>
      </c>
      <c r="AI22" s="21" t="str">
        <f>ButceYil</f>
        <v>2019</v>
      </c>
      <c r="AJ22" s="45" t="s">
        <v>1</v>
      </c>
    </row>
    <row r="23" spans="1:36" ht="1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191169171.38</v>
      </c>
      <c r="H23" s="24">
        <f t="shared" si="2"/>
        <v>86987000</v>
      </c>
      <c r="I23" s="24">
        <f t="shared" si="2"/>
        <v>12186976.9</v>
      </c>
      <c r="J23" s="24">
        <f t="shared" si="2"/>
        <v>16886205.060000002</v>
      </c>
      <c r="K23" s="24">
        <f t="shared" si="2"/>
        <v>20005614.490000002</v>
      </c>
      <c r="L23" s="24">
        <f t="shared" si="2"/>
        <v>30816060.130000003</v>
      </c>
      <c r="M23" s="24">
        <f t="shared" si="2"/>
        <v>7818637.59</v>
      </c>
      <c r="N23" s="24">
        <f t="shared" si="2"/>
        <v>13929855.07</v>
      </c>
      <c r="O23" s="24">
        <f t="shared" si="2"/>
        <v>64138714.4</v>
      </c>
      <c r="P23" s="24">
        <f t="shared" si="2"/>
        <v>85757986.24</v>
      </c>
      <c r="Q23" s="24">
        <f t="shared" si="2"/>
        <v>44133099.91</v>
      </c>
      <c r="R23" s="24">
        <f t="shared" si="2"/>
        <v>54941926.11</v>
      </c>
      <c r="S23" s="24">
        <f t="shared" si="2"/>
        <v>68629271.21999998</v>
      </c>
      <c r="T23" s="24">
        <f t="shared" si="2"/>
        <v>94324424.1</v>
      </c>
      <c r="U23" s="24">
        <f t="shared" si="2"/>
        <v>4490556.82</v>
      </c>
      <c r="V23" s="24">
        <f t="shared" si="2"/>
        <v>8566437.860000003</v>
      </c>
      <c r="W23" s="24">
        <f t="shared" si="2"/>
        <v>75821105.92</v>
      </c>
      <c r="X23" s="24">
        <f t="shared" si="2"/>
        <v>102255192.55000001</v>
      </c>
      <c r="Y23" s="24">
        <f t="shared" si="2"/>
        <v>7191834.700000005</v>
      </c>
      <c r="Z23" s="24">
        <f t="shared" si="2"/>
        <v>7930768.449999994</v>
      </c>
      <c r="AA23" s="24">
        <f t="shared" si="2"/>
        <v>80638860.18</v>
      </c>
      <c r="AB23" s="24">
        <f t="shared" si="2"/>
        <v>109298576.17999999</v>
      </c>
      <c r="AC23" s="24">
        <f t="shared" si="2"/>
        <v>4817754.259999997</v>
      </c>
      <c r="AD23" s="24">
        <f t="shared" si="2"/>
        <v>7043383.630000003</v>
      </c>
      <c r="AE23" s="24">
        <f t="shared" si="2"/>
        <v>80638860.18</v>
      </c>
      <c r="AF23" s="24">
        <f t="shared" si="2"/>
        <v>109298576.17999999</v>
      </c>
      <c r="AG23" s="1">
        <f>IF(AF23=0,0,IF(AE23=0,0,(AF23-AE23)/AE23*100))</f>
        <v>35.540824778557756</v>
      </c>
      <c r="AH23" s="2">
        <f>IF(AE23=0,0,IF(G23=0,0,AE23/G23*100))</f>
        <v>42.18193738974191</v>
      </c>
      <c r="AI23" s="2">
        <f>IF(AF23=0,0,IF(H23=0,0,AF23/H23*100))</f>
        <v>125.64932251945693</v>
      </c>
      <c r="AJ23" s="24">
        <v>-1</v>
      </c>
    </row>
    <row r="24" spans="1:36" ht="15">
      <c r="A24" s="22" t="s">
        <v>1</v>
      </c>
      <c r="B24" s="22" t="s">
        <v>30</v>
      </c>
      <c r="F24" s="25" t="s">
        <v>31</v>
      </c>
      <c r="G24" s="26">
        <v>43588393.88</v>
      </c>
      <c r="H24" s="26">
        <v>47597000</v>
      </c>
      <c r="I24" s="26">
        <v>2622971.25</v>
      </c>
      <c r="J24" s="26">
        <v>5262628.28</v>
      </c>
      <c r="K24" s="26">
        <v>6430001.07</v>
      </c>
      <c r="L24" s="26">
        <v>8881177.91</v>
      </c>
      <c r="M24" s="26">
        <f aca="true" t="shared" si="3" ref="M24:M55">K24-I24</f>
        <v>3807029.8200000003</v>
      </c>
      <c r="N24" s="26">
        <f aca="true" t="shared" si="4" ref="N24:N55">L24-J24</f>
        <v>3618549.63</v>
      </c>
      <c r="O24" s="26">
        <v>9230530.77</v>
      </c>
      <c r="P24" s="26">
        <v>13266680.97</v>
      </c>
      <c r="Q24" s="26">
        <f aca="true" t="shared" si="5" ref="Q24:Q55">O24-K24</f>
        <v>2800529.6999999993</v>
      </c>
      <c r="R24" s="26">
        <f aca="true" t="shared" si="6" ref="R24:R55">P24-L24</f>
        <v>4385503.0600000005</v>
      </c>
      <c r="S24" s="26">
        <v>11945722.65</v>
      </c>
      <c r="T24" s="26">
        <v>16870810.35</v>
      </c>
      <c r="U24" s="26">
        <f aca="true" t="shared" si="7" ref="U24:U55">S24-O24</f>
        <v>2715191.880000001</v>
      </c>
      <c r="V24" s="26">
        <f aca="true" t="shared" si="8" ref="V24:V55">T24-P24</f>
        <v>3604129.380000001</v>
      </c>
      <c r="W24" s="26">
        <v>14768112.88</v>
      </c>
      <c r="X24" s="26">
        <v>20588827.38</v>
      </c>
      <c r="Y24" s="26">
        <f aca="true" t="shared" si="9" ref="Y24:Y55">W24-S24</f>
        <v>2822390.2300000004</v>
      </c>
      <c r="Z24" s="26">
        <f aca="true" t="shared" si="10" ref="Z24:Z55">X24-T24</f>
        <v>3718017.0299999975</v>
      </c>
      <c r="AA24" s="26">
        <v>17717318.77</v>
      </c>
      <c r="AB24" s="26">
        <v>24182740.68</v>
      </c>
      <c r="AC24" s="26">
        <f aca="true" t="shared" si="11" ref="AC24:AC55">AA24-W24</f>
        <v>2949205.8899999987</v>
      </c>
      <c r="AD24" s="26">
        <f aca="true" t="shared" si="12" ref="AD24:AD55">AB24-X24</f>
        <v>3593913.3000000007</v>
      </c>
      <c r="AE24" s="26">
        <v>17717318.77</v>
      </c>
      <c r="AF24" s="26">
        <v>24182740.68</v>
      </c>
      <c r="AG24" s="1">
        <f aca="true" t="shared" si="13" ref="AG24:AG55">IF(AF24=0,0,IF(AE24=0,0,(AF24-AE24)/AE24*100))</f>
        <v>36.49210128198196</v>
      </c>
      <c r="AH24" s="2">
        <f aca="true" t="shared" si="14" ref="AH24:AH55">IF(AE24=0,0,IF(G24=0,0,AE24/G24*100))</f>
        <v>40.64687223570624</v>
      </c>
      <c r="AI24" s="2">
        <f aca="true" t="shared" si="15" ref="AI24:AI55">IF(AF24=0,0,IF(H24=0,0,AF24/H24*100))</f>
        <v>50.807279198268795</v>
      </c>
      <c r="AJ24" s="26">
        <v>-1</v>
      </c>
    </row>
    <row r="25" spans="1:36" ht="15">
      <c r="A25" s="22" t="s">
        <v>1</v>
      </c>
      <c r="B25" s="22" t="s">
        <v>32</v>
      </c>
      <c r="F25" s="27" t="s">
        <v>33</v>
      </c>
      <c r="G25" s="28">
        <v>39560733.45</v>
      </c>
      <c r="H25" s="28">
        <v>41597000</v>
      </c>
      <c r="I25" s="28">
        <v>2483169.37</v>
      </c>
      <c r="J25" s="28">
        <v>4549681.83</v>
      </c>
      <c r="K25" s="28">
        <v>6089306.88</v>
      </c>
      <c r="L25" s="28">
        <v>7672746.68</v>
      </c>
      <c r="M25" s="36">
        <f t="shared" si="3"/>
        <v>3606137.51</v>
      </c>
      <c r="N25" s="36">
        <f t="shared" si="4"/>
        <v>3123064.8499999996</v>
      </c>
      <c r="O25" s="28">
        <v>8755346.04</v>
      </c>
      <c r="P25" s="28">
        <v>10769002.06</v>
      </c>
      <c r="Q25" s="36">
        <f t="shared" si="5"/>
        <v>2666039.159999999</v>
      </c>
      <c r="R25" s="36">
        <f t="shared" si="6"/>
        <v>3096255.380000001</v>
      </c>
      <c r="S25" s="28">
        <v>11260222.44</v>
      </c>
      <c r="T25" s="28">
        <v>13872644.94</v>
      </c>
      <c r="U25" s="36">
        <f t="shared" si="7"/>
        <v>2504876.4000000004</v>
      </c>
      <c r="V25" s="36">
        <f t="shared" si="8"/>
        <v>3103642.879999999</v>
      </c>
      <c r="W25" s="28">
        <v>13744277.62</v>
      </c>
      <c r="X25" s="28">
        <v>16979127.81</v>
      </c>
      <c r="Y25" s="36">
        <f t="shared" si="9"/>
        <v>2484055.1799999997</v>
      </c>
      <c r="Z25" s="36">
        <f t="shared" si="10"/>
        <v>3106482.869999999</v>
      </c>
      <c r="AA25" s="28">
        <v>16238948.44</v>
      </c>
      <c r="AB25" s="28">
        <v>20048766.43</v>
      </c>
      <c r="AC25" s="36">
        <f t="shared" si="11"/>
        <v>2494670.8200000003</v>
      </c>
      <c r="AD25" s="36">
        <f t="shared" si="12"/>
        <v>3069638.620000001</v>
      </c>
      <c r="AE25" s="28">
        <v>16238948.44</v>
      </c>
      <c r="AF25" s="28">
        <v>20048766.43</v>
      </c>
      <c r="AG25" s="37">
        <f t="shared" si="13"/>
        <v>23.460989509737</v>
      </c>
      <c r="AH25" s="38">
        <f t="shared" si="14"/>
        <v>41.04814805955019</v>
      </c>
      <c r="AI25" s="38">
        <f t="shared" si="15"/>
        <v>48.197625862442</v>
      </c>
      <c r="AJ25" s="28">
        <v>-1</v>
      </c>
    </row>
    <row r="26" spans="1:36" ht="15">
      <c r="A26" s="22" t="s">
        <v>1</v>
      </c>
      <c r="B26" s="22" t="s">
        <v>34</v>
      </c>
      <c r="F26" s="27" t="s">
        <v>35</v>
      </c>
      <c r="G26" s="28">
        <v>1897266.37</v>
      </c>
      <c r="H26" s="28">
        <v>2311000</v>
      </c>
      <c r="I26" s="28">
        <v>139801.88</v>
      </c>
      <c r="J26" s="28">
        <v>304813.23</v>
      </c>
      <c r="K26" s="28">
        <v>340694.19</v>
      </c>
      <c r="L26" s="28">
        <v>501352.69</v>
      </c>
      <c r="M26" s="36">
        <f t="shared" si="3"/>
        <v>200892.31</v>
      </c>
      <c r="N26" s="36">
        <f t="shared" si="4"/>
        <v>196539.46000000002</v>
      </c>
      <c r="O26" s="28">
        <v>475184.73</v>
      </c>
      <c r="P26" s="28">
        <v>697892.15</v>
      </c>
      <c r="Q26" s="36">
        <f t="shared" si="5"/>
        <v>134490.53999999998</v>
      </c>
      <c r="R26" s="36">
        <f t="shared" si="6"/>
        <v>196539.46000000002</v>
      </c>
      <c r="S26" s="28">
        <v>600578.48</v>
      </c>
      <c r="T26" s="28">
        <v>894431.61</v>
      </c>
      <c r="U26" s="36">
        <f t="shared" si="7"/>
        <v>125393.75</v>
      </c>
      <c r="V26" s="36">
        <f t="shared" si="8"/>
        <v>196539.45999999996</v>
      </c>
      <c r="W26" s="28">
        <v>740450.15</v>
      </c>
      <c r="X26" s="28">
        <v>1090971.07</v>
      </c>
      <c r="Y26" s="36">
        <f t="shared" si="9"/>
        <v>139871.67000000004</v>
      </c>
      <c r="Z26" s="36">
        <f t="shared" si="10"/>
        <v>196539.46000000008</v>
      </c>
      <c r="AA26" s="28">
        <v>901618.39</v>
      </c>
      <c r="AB26" s="28">
        <v>1308476.24</v>
      </c>
      <c r="AC26" s="36">
        <f t="shared" si="11"/>
        <v>161168.24</v>
      </c>
      <c r="AD26" s="36">
        <f t="shared" si="12"/>
        <v>217505.16999999993</v>
      </c>
      <c r="AE26" s="28">
        <v>901618.39</v>
      </c>
      <c r="AF26" s="28">
        <v>1308476.24</v>
      </c>
      <c r="AG26" s="37">
        <f t="shared" si="13"/>
        <v>45.125282992508616</v>
      </c>
      <c r="AH26" s="38">
        <f t="shared" si="14"/>
        <v>47.52197183572067</v>
      </c>
      <c r="AI26" s="38">
        <f t="shared" si="15"/>
        <v>56.619482475119</v>
      </c>
      <c r="AJ26" s="28">
        <v>-1</v>
      </c>
    </row>
    <row r="27" spans="1:36" ht="15">
      <c r="A27" s="22" t="s">
        <v>1</v>
      </c>
      <c r="B27" s="29" t="s">
        <v>36</v>
      </c>
      <c r="F27" s="27" t="s">
        <v>37</v>
      </c>
      <c r="G27" s="28">
        <v>2130394.06</v>
      </c>
      <c r="H27" s="28">
        <v>3564000</v>
      </c>
      <c r="I27" s="28">
        <v>0</v>
      </c>
      <c r="J27" s="28">
        <v>408133.22</v>
      </c>
      <c r="K27" s="28">
        <v>0</v>
      </c>
      <c r="L27" s="28">
        <v>707078.54</v>
      </c>
      <c r="M27" s="36">
        <f t="shared" si="3"/>
        <v>0</v>
      </c>
      <c r="N27" s="36">
        <f t="shared" si="4"/>
        <v>298945.32000000007</v>
      </c>
      <c r="O27" s="28">
        <v>0</v>
      </c>
      <c r="P27" s="28">
        <v>988085.92</v>
      </c>
      <c r="Q27" s="36">
        <f t="shared" si="5"/>
        <v>0</v>
      </c>
      <c r="R27" s="36">
        <f t="shared" si="6"/>
        <v>281007.38</v>
      </c>
      <c r="S27" s="28">
        <v>84921.73</v>
      </c>
      <c r="T27" s="28">
        <v>1292032.96</v>
      </c>
      <c r="U27" s="36">
        <f t="shared" si="7"/>
        <v>84921.73</v>
      </c>
      <c r="V27" s="36">
        <f t="shared" si="8"/>
        <v>303947.0399999999</v>
      </c>
      <c r="W27" s="28">
        <v>283385.11</v>
      </c>
      <c r="X27" s="28">
        <v>1707027.66</v>
      </c>
      <c r="Y27" s="36">
        <f t="shared" si="9"/>
        <v>198463.38</v>
      </c>
      <c r="Z27" s="36">
        <f t="shared" si="10"/>
        <v>414994.69999999995</v>
      </c>
      <c r="AA27" s="28">
        <v>576751.94</v>
      </c>
      <c r="AB27" s="28">
        <v>2013797.17</v>
      </c>
      <c r="AC27" s="36">
        <f t="shared" si="11"/>
        <v>293366.82999999996</v>
      </c>
      <c r="AD27" s="36">
        <f t="shared" si="12"/>
        <v>306769.51</v>
      </c>
      <c r="AE27" s="28">
        <v>576751.94</v>
      </c>
      <c r="AF27" s="28">
        <v>2013797.17</v>
      </c>
      <c r="AG27" s="37">
        <f t="shared" si="13"/>
        <v>249.16175054391672</v>
      </c>
      <c r="AH27" s="38">
        <f t="shared" si="14"/>
        <v>27.0725473201892</v>
      </c>
      <c r="AI27" s="38">
        <f t="shared" si="15"/>
        <v>56.503848765432096</v>
      </c>
      <c r="AJ27" s="28">
        <v>-1</v>
      </c>
    </row>
    <row r="28" spans="1:36" ht="15">
      <c r="A28" s="22" t="s">
        <v>1</v>
      </c>
      <c r="B28" s="22" t="s">
        <v>38</v>
      </c>
      <c r="F28" s="27" t="s">
        <v>39</v>
      </c>
      <c r="G28" s="28">
        <v>0</v>
      </c>
      <c r="H28" s="28">
        <v>100000</v>
      </c>
      <c r="I28" s="28">
        <v>0</v>
      </c>
      <c r="J28" s="28">
        <v>0</v>
      </c>
      <c r="K28" s="28">
        <v>0</v>
      </c>
      <c r="L28" s="28">
        <v>0</v>
      </c>
      <c r="M28" s="36">
        <f t="shared" si="3"/>
        <v>0</v>
      </c>
      <c r="N28" s="36">
        <f t="shared" si="4"/>
        <v>0</v>
      </c>
      <c r="O28" s="28">
        <v>0</v>
      </c>
      <c r="P28" s="28">
        <v>811700.84</v>
      </c>
      <c r="Q28" s="36">
        <f t="shared" si="5"/>
        <v>0</v>
      </c>
      <c r="R28" s="36">
        <f t="shared" si="6"/>
        <v>811700.84</v>
      </c>
      <c r="S28" s="28">
        <v>0</v>
      </c>
      <c r="T28" s="28">
        <v>811700.84</v>
      </c>
      <c r="U28" s="36">
        <f t="shared" si="7"/>
        <v>0</v>
      </c>
      <c r="V28" s="36">
        <f t="shared" si="8"/>
        <v>0</v>
      </c>
      <c r="W28" s="28">
        <v>0</v>
      </c>
      <c r="X28" s="28">
        <v>811700.84</v>
      </c>
      <c r="Y28" s="36">
        <f t="shared" si="9"/>
        <v>0</v>
      </c>
      <c r="Z28" s="36">
        <f t="shared" si="10"/>
        <v>0</v>
      </c>
      <c r="AA28" s="28">
        <v>0</v>
      </c>
      <c r="AB28" s="28">
        <v>811700.84</v>
      </c>
      <c r="AC28" s="36">
        <f t="shared" si="11"/>
        <v>0</v>
      </c>
      <c r="AD28" s="36">
        <f t="shared" si="12"/>
        <v>0</v>
      </c>
      <c r="AE28" s="28">
        <v>0</v>
      </c>
      <c r="AF28" s="28">
        <v>811700.84</v>
      </c>
      <c r="AG28" s="37">
        <f t="shared" si="13"/>
        <v>0</v>
      </c>
      <c r="AH28" s="38">
        <f t="shared" si="14"/>
        <v>0</v>
      </c>
      <c r="AI28" s="38">
        <f t="shared" si="15"/>
        <v>811.70084</v>
      </c>
      <c r="AJ28" s="28">
        <v>-1</v>
      </c>
    </row>
    <row r="29" spans="2:36" ht="15">
      <c r="B29" s="22" t="s">
        <v>40</v>
      </c>
      <c r="F29" s="27" t="s">
        <v>41</v>
      </c>
      <c r="G29" s="28">
        <v>0</v>
      </c>
      <c r="H29" s="28">
        <v>25000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0</v>
      </c>
      <c r="T29" s="28">
        <v>0</v>
      </c>
      <c r="U29" s="36">
        <f t="shared" si="7"/>
        <v>0</v>
      </c>
      <c r="V29" s="36">
        <f t="shared" si="8"/>
        <v>0</v>
      </c>
      <c r="W29" s="28">
        <v>0</v>
      </c>
      <c r="X29" s="28">
        <v>0</v>
      </c>
      <c r="Y29" s="36">
        <f t="shared" si="9"/>
        <v>0</v>
      </c>
      <c r="Z29" s="36">
        <f t="shared" si="10"/>
        <v>0</v>
      </c>
      <c r="AA29" s="28">
        <v>0</v>
      </c>
      <c r="AB29" s="28">
        <v>0</v>
      </c>
      <c r="AC29" s="36">
        <f t="shared" si="11"/>
        <v>0</v>
      </c>
      <c r="AD29" s="36">
        <f t="shared" si="12"/>
        <v>0</v>
      </c>
      <c r="AE29" s="28">
        <v>0</v>
      </c>
      <c r="AF29" s="28">
        <v>0</v>
      </c>
      <c r="AG29" s="37">
        <f t="shared" si="13"/>
        <v>0</v>
      </c>
      <c r="AH29" s="38">
        <f t="shared" si="14"/>
        <v>0</v>
      </c>
      <c r="AI29" s="38">
        <f t="shared" si="15"/>
        <v>0</v>
      </c>
      <c r="AJ29" s="28">
        <v>-1</v>
      </c>
    </row>
    <row r="30" spans="1:36" ht="15">
      <c r="A30" s="22" t="s">
        <v>1</v>
      </c>
      <c r="B30" s="22" t="s">
        <v>42</v>
      </c>
      <c r="F30" s="25" t="s">
        <v>43</v>
      </c>
      <c r="G30" s="26">
        <v>5854350.95</v>
      </c>
      <c r="H30" s="26">
        <v>7313000</v>
      </c>
      <c r="I30" s="26">
        <v>430241.74</v>
      </c>
      <c r="J30" s="26">
        <v>862280.45</v>
      </c>
      <c r="K30" s="26">
        <v>1062253.35</v>
      </c>
      <c r="L30" s="26">
        <v>1467943.02</v>
      </c>
      <c r="M30" s="26">
        <f t="shared" si="3"/>
        <v>632011.6100000001</v>
      </c>
      <c r="N30" s="26">
        <f t="shared" si="4"/>
        <v>605662.5700000001</v>
      </c>
      <c r="O30" s="26">
        <v>1489653.54</v>
      </c>
      <c r="P30" s="26">
        <v>2060999.57</v>
      </c>
      <c r="Q30" s="26">
        <f t="shared" si="5"/>
        <v>427400.18999999994</v>
      </c>
      <c r="R30" s="26">
        <f t="shared" si="6"/>
        <v>593056.55</v>
      </c>
      <c r="S30" s="26">
        <v>1935443.68</v>
      </c>
      <c r="T30" s="26">
        <v>2659190.16</v>
      </c>
      <c r="U30" s="26">
        <f t="shared" si="7"/>
        <v>445790.1399999999</v>
      </c>
      <c r="V30" s="26">
        <f t="shared" si="8"/>
        <v>598190.5900000001</v>
      </c>
      <c r="W30" s="26">
        <v>2416258.82</v>
      </c>
      <c r="X30" s="26">
        <v>3281263.12</v>
      </c>
      <c r="Y30" s="26">
        <f t="shared" si="9"/>
        <v>480815.1399999999</v>
      </c>
      <c r="Z30" s="26">
        <f t="shared" si="10"/>
        <v>622072.96</v>
      </c>
      <c r="AA30" s="26">
        <v>2915784.03</v>
      </c>
      <c r="AB30" s="26">
        <v>3881223.69</v>
      </c>
      <c r="AC30" s="26">
        <f t="shared" si="11"/>
        <v>499525.20999999996</v>
      </c>
      <c r="AD30" s="26">
        <f t="shared" si="12"/>
        <v>599960.5699999998</v>
      </c>
      <c r="AE30" s="26">
        <v>2915784.03</v>
      </c>
      <c r="AF30" s="26">
        <v>3881223.69</v>
      </c>
      <c r="AG30" s="1">
        <f t="shared" si="13"/>
        <v>33.110808278897125</v>
      </c>
      <c r="AH30" s="2">
        <f t="shared" si="14"/>
        <v>49.80541916435672</v>
      </c>
      <c r="AI30" s="2">
        <f t="shared" si="15"/>
        <v>53.07293436346233</v>
      </c>
      <c r="AJ30" s="26">
        <v>-1</v>
      </c>
    </row>
    <row r="31" spans="2:36" ht="15">
      <c r="B31" s="29" t="s">
        <v>44</v>
      </c>
      <c r="F31" s="27" t="s">
        <v>33</v>
      </c>
      <c r="G31" s="28">
        <v>5018297.37</v>
      </c>
      <c r="H31" s="28">
        <v>6064000</v>
      </c>
      <c r="I31" s="28">
        <v>402179.23</v>
      </c>
      <c r="J31" s="28">
        <v>712671.48</v>
      </c>
      <c r="K31" s="28">
        <v>993980.24</v>
      </c>
      <c r="L31" s="28">
        <v>1214569.44</v>
      </c>
      <c r="M31" s="36">
        <f t="shared" si="3"/>
        <v>591801.01</v>
      </c>
      <c r="N31" s="36">
        <f t="shared" si="4"/>
        <v>501897.95999999996</v>
      </c>
      <c r="O31" s="28">
        <v>1396048.89</v>
      </c>
      <c r="P31" s="28">
        <v>1707928.57</v>
      </c>
      <c r="Q31" s="36">
        <f t="shared" si="5"/>
        <v>402068.6499999999</v>
      </c>
      <c r="R31" s="36">
        <f t="shared" si="6"/>
        <v>493359.1300000001</v>
      </c>
      <c r="S31" s="28">
        <v>1798079.47</v>
      </c>
      <c r="T31" s="28">
        <v>2201290.49</v>
      </c>
      <c r="U31" s="36">
        <f t="shared" si="7"/>
        <v>402030.5800000001</v>
      </c>
      <c r="V31" s="36">
        <f t="shared" si="8"/>
        <v>493361.92000000016</v>
      </c>
      <c r="W31" s="28">
        <v>2207614.79</v>
      </c>
      <c r="X31" s="28">
        <v>2693564.43</v>
      </c>
      <c r="Y31" s="36">
        <f t="shared" si="9"/>
        <v>409535.32000000007</v>
      </c>
      <c r="Z31" s="36">
        <f t="shared" si="10"/>
        <v>492273.93999999994</v>
      </c>
      <c r="AA31" s="28">
        <v>2611006.47</v>
      </c>
      <c r="AB31" s="28">
        <v>3183631.69</v>
      </c>
      <c r="AC31" s="36">
        <f t="shared" si="11"/>
        <v>403391.68000000017</v>
      </c>
      <c r="AD31" s="36">
        <f t="shared" si="12"/>
        <v>490067.2599999998</v>
      </c>
      <c r="AE31" s="28">
        <v>2611006.47</v>
      </c>
      <c r="AF31" s="28">
        <v>3183631.69</v>
      </c>
      <c r="AG31" s="37">
        <f t="shared" si="13"/>
        <v>21.931206474566864</v>
      </c>
      <c r="AH31" s="38">
        <f t="shared" si="14"/>
        <v>52.029727963291265</v>
      </c>
      <c r="AI31" s="38">
        <f t="shared" si="15"/>
        <v>52.50052259234829</v>
      </c>
      <c r="AJ31" s="28">
        <v>-1</v>
      </c>
    </row>
    <row r="32" spans="2:36" ht="15">
      <c r="B32" s="29" t="s">
        <v>45</v>
      </c>
      <c r="F32" s="27" t="s">
        <v>46</v>
      </c>
      <c r="G32" s="28">
        <v>371755.8</v>
      </c>
      <c r="H32" s="28">
        <v>468000</v>
      </c>
      <c r="I32" s="28">
        <v>28062.51</v>
      </c>
      <c r="J32" s="28">
        <v>60127.83</v>
      </c>
      <c r="K32" s="28">
        <v>68273.11</v>
      </c>
      <c r="L32" s="28">
        <v>99085.78</v>
      </c>
      <c r="M32" s="36">
        <f t="shared" si="3"/>
        <v>40210.600000000006</v>
      </c>
      <c r="N32" s="36">
        <f t="shared" si="4"/>
        <v>38957.95</v>
      </c>
      <c r="O32" s="28">
        <v>93604.65</v>
      </c>
      <c r="P32" s="28">
        <v>138043.73</v>
      </c>
      <c r="Q32" s="36">
        <f t="shared" si="5"/>
        <v>25331.539999999994</v>
      </c>
      <c r="R32" s="36">
        <f t="shared" si="6"/>
        <v>38957.95000000001</v>
      </c>
      <c r="S32" s="28">
        <v>118936.19</v>
      </c>
      <c r="T32" s="28">
        <v>177001.68</v>
      </c>
      <c r="U32" s="36">
        <f t="shared" si="7"/>
        <v>25331.540000000008</v>
      </c>
      <c r="V32" s="36">
        <f t="shared" si="8"/>
        <v>38957.94999999998</v>
      </c>
      <c r="W32" s="28">
        <v>147235.71</v>
      </c>
      <c r="X32" s="28">
        <v>215959.63</v>
      </c>
      <c r="Y32" s="36">
        <f t="shared" si="9"/>
        <v>28299.51999999999</v>
      </c>
      <c r="Z32" s="36">
        <f t="shared" si="10"/>
        <v>38957.95000000001</v>
      </c>
      <c r="AA32" s="28">
        <v>179299.48</v>
      </c>
      <c r="AB32" s="28">
        <v>259131.65</v>
      </c>
      <c r="AC32" s="36">
        <f t="shared" si="11"/>
        <v>32063.77000000002</v>
      </c>
      <c r="AD32" s="36">
        <f t="shared" si="12"/>
        <v>43172.01999999999</v>
      </c>
      <c r="AE32" s="28">
        <v>179299.48</v>
      </c>
      <c r="AF32" s="28">
        <v>259131.65</v>
      </c>
      <c r="AG32" s="37">
        <f t="shared" si="13"/>
        <v>44.52448495667694</v>
      </c>
      <c r="AH32" s="38">
        <f t="shared" si="14"/>
        <v>48.23044590023882</v>
      </c>
      <c r="AI32" s="38">
        <f t="shared" si="15"/>
        <v>55.37001068376068</v>
      </c>
      <c r="AJ32" s="28">
        <v>-1</v>
      </c>
    </row>
    <row r="33" spans="2:36" ht="15">
      <c r="B33" s="29" t="s">
        <v>47</v>
      </c>
      <c r="F33" s="27" t="s">
        <v>37</v>
      </c>
      <c r="G33" s="28">
        <v>464297.78</v>
      </c>
      <c r="H33" s="28">
        <v>781000</v>
      </c>
      <c r="I33" s="28">
        <v>0</v>
      </c>
      <c r="J33" s="28">
        <v>89481.14</v>
      </c>
      <c r="K33" s="28">
        <v>0</v>
      </c>
      <c r="L33" s="28">
        <v>154287.8</v>
      </c>
      <c r="M33" s="36">
        <f t="shared" si="3"/>
        <v>0</v>
      </c>
      <c r="N33" s="36">
        <f t="shared" si="4"/>
        <v>64806.65999999999</v>
      </c>
      <c r="O33" s="28">
        <v>0</v>
      </c>
      <c r="P33" s="28">
        <v>215027.27</v>
      </c>
      <c r="Q33" s="36">
        <f t="shared" si="5"/>
        <v>0</v>
      </c>
      <c r="R33" s="36">
        <f t="shared" si="6"/>
        <v>60739.47</v>
      </c>
      <c r="S33" s="28">
        <v>18428.02</v>
      </c>
      <c r="T33" s="28">
        <v>280897.99</v>
      </c>
      <c r="U33" s="36">
        <f t="shared" si="7"/>
        <v>18428.02</v>
      </c>
      <c r="V33" s="36">
        <f t="shared" si="8"/>
        <v>65870.72</v>
      </c>
      <c r="W33" s="28">
        <v>61408.32</v>
      </c>
      <c r="X33" s="28">
        <v>371739.06</v>
      </c>
      <c r="Y33" s="36">
        <f t="shared" si="9"/>
        <v>42980.3</v>
      </c>
      <c r="Z33" s="36">
        <f t="shared" si="10"/>
        <v>90841.07</v>
      </c>
      <c r="AA33" s="28">
        <v>125478.08</v>
      </c>
      <c r="AB33" s="28">
        <v>438460.35</v>
      </c>
      <c r="AC33" s="36">
        <f t="shared" si="11"/>
        <v>64069.76</v>
      </c>
      <c r="AD33" s="36">
        <f t="shared" si="12"/>
        <v>66721.28999999998</v>
      </c>
      <c r="AE33" s="28">
        <v>125478.08</v>
      </c>
      <c r="AF33" s="28">
        <v>438460.35</v>
      </c>
      <c r="AG33" s="37">
        <f t="shared" si="13"/>
        <v>249.43182904934469</v>
      </c>
      <c r="AH33" s="38">
        <f t="shared" si="14"/>
        <v>27.025345673632124</v>
      </c>
      <c r="AI33" s="38">
        <f t="shared" si="15"/>
        <v>56.140889884763126</v>
      </c>
      <c r="AJ33" s="28">
        <v>-1</v>
      </c>
    </row>
    <row r="34" spans="2:36" ht="15">
      <c r="B34" s="29" t="s">
        <v>48</v>
      </c>
      <c r="F34" s="27" t="s">
        <v>39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36">
        <f t="shared" si="3"/>
        <v>0</v>
      </c>
      <c r="N34" s="36">
        <f t="shared" si="4"/>
        <v>0</v>
      </c>
      <c r="O34" s="28">
        <v>0</v>
      </c>
      <c r="P34" s="28">
        <v>0</v>
      </c>
      <c r="Q34" s="36">
        <f t="shared" si="5"/>
        <v>0</v>
      </c>
      <c r="R34" s="36">
        <f t="shared" si="6"/>
        <v>0</v>
      </c>
      <c r="S34" s="28">
        <v>0</v>
      </c>
      <c r="T34" s="28">
        <v>0</v>
      </c>
      <c r="U34" s="36">
        <f t="shared" si="7"/>
        <v>0</v>
      </c>
      <c r="V34" s="36">
        <f t="shared" si="8"/>
        <v>0</v>
      </c>
      <c r="W34" s="28">
        <v>0</v>
      </c>
      <c r="X34" s="28">
        <v>0</v>
      </c>
      <c r="Y34" s="36">
        <f t="shared" si="9"/>
        <v>0</v>
      </c>
      <c r="Z34" s="36">
        <f t="shared" si="10"/>
        <v>0</v>
      </c>
      <c r="AA34" s="28">
        <v>0</v>
      </c>
      <c r="AB34" s="28">
        <v>0</v>
      </c>
      <c r="AC34" s="36">
        <f t="shared" si="11"/>
        <v>0</v>
      </c>
      <c r="AD34" s="36">
        <f t="shared" si="12"/>
        <v>0</v>
      </c>
      <c r="AE34" s="28">
        <v>0</v>
      </c>
      <c r="AF34" s="28">
        <v>0</v>
      </c>
      <c r="AG34" s="37">
        <f t="shared" si="13"/>
        <v>0</v>
      </c>
      <c r="AH34" s="38">
        <f t="shared" si="14"/>
        <v>0</v>
      </c>
      <c r="AI34" s="38">
        <f t="shared" si="15"/>
        <v>0</v>
      </c>
      <c r="AJ34" s="28">
        <v>-1</v>
      </c>
    </row>
    <row r="35" spans="2:36" ht="1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>
        <v>-1</v>
      </c>
    </row>
    <row r="36" spans="2:36" ht="15">
      <c r="B36" s="29" t="s">
        <v>50</v>
      </c>
      <c r="F36" s="25" t="s">
        <v>51</v>
      </c>
      <c r="G36" s="26">
        <v>13219456.52</v>
      </c>
      <c r="H36" s="26">
        <v>3017000</v>
      </c>
      <c r="I36" s="26">
        <v>314559.57</v>
      </c>
      <c r="J36" s="26">
        <v>420096.33</v>
      </c>
      <c r="K36" s="26">
        <v>1925156.38</v>
      </c>
      <c r="L36" s="26">
        <v>1417970.22</v>
      </c>
      <c r="M36" s="26">
        <f t="shared" si="3"/>
        <v>1610596.8099999998</v>
      </c>
      <c r="N36" s="26">
        <f t="shared" si="4"/>
        <v>997873.8899999999</v>
      </c>
      <c r="O36" s="26">
        <v>2901835.44</v>
      </c>
      <c r="P36" s="26">
        <v>2381905.19</v>
      </c>
      <c r="Q36" s="26">
        <f t="shared" si="5"/>
        <v>976679.06</v>
      </c>
      <c r="R36" s="26">
        <f t="shared" si="6"/>
        <v>963934.97</v>
      </c>
      <c r="S36" s="26">
        <v>4071343.35</v>
      </c>
      <c r="T36" s="26">
        <v>3459729.7</v>
      </c>
      <c r="U36" s="26">
        <f t="shared" si="7"/>
        <v>1169507.9100000001</v>
      </c>
      <c r="V36" s="26">
        <f t="shared" si="8"/>
        <v>1077824.5100000002</v>
      </c>
      <c r="W36" s="26">
        <v>5483305.47</v>
      </c>
      <c r="X36" s="26">
        <v>4593301.96</v>
      </c>
      <c r="Y36" s="26">
        <f t="shared" si="9"/>
        <v>1411962.1199999996</v>
      </c>
      <c r="Z36" s="26">
        <f t="shared" si="10"/>
        <v>1133572.2599999998</v>
      </c>
      <c r="AA36" s="26">
        <v>6394557.54</v>
      </c>
      <c r="AB36" s="26">
        <v>5392830.29</v>
      </c>
      <c r="AC36" s="26">
        <f t="shared" si="11"/>
        <v>911252.0700000003</v>
      </c>
      <c r="AD36" s="26">
        <f t="shared" si="12"/>
        <v>799528.3300000001</v>
      </c>
      <c r="AE36" s="26">
        <v>6394557.54</v>
      </c>
      <c r="AF36" s="26">
        <v>5392830.29</v>
      </c>
      <c r="AG36" s="1">
        <f t="shared" si="13"/>
        <v>-15.665309815947015</v>
      </c>
      <c r="AH36" s="2">
        <f t="shared" si="14"/>
        <v>48.37231795668405</v>
      </c>
      <c r="AI36" s="2">
        <f t="shared" si="15"/>
        <v>178.7481037454425</v>
      </c>
      <c r="AJ36" s="26">
        <v>-1</v>
      </c>
    </row>
    <row r="37" spans="2:36" ht="1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>
        <v>-1</v>
      </c>
    </row>
    <row r="38" spans="2:36" ht="15">
      <c r="B38" s="29" t="s">
        <v>54</v>
      </c>
      <c r="F38" s="27" t="s">
        <v>55</v>
      </c>
      <c r="G38" s="28">
        <v>4653015.3</v>
      </c>
      <c r="H38" s="28">
        <v>1861000</v>
      </c>
      <c r="I38" s="28">
        <v>224413.51</v>
      </c>
      <c r="J38" s="28">
        <v>366685.49</v>
      </c>
      <c r="K38" s="28">
        <v>1060206.79</v>
      </c>
      <c r="L38" s="28">
        <v>803098.7</v>
      </c>
      <c r="M38" s="36">
        <f t="shared" si="3"/>
        <v>835793.28</v>
      </c>
      <c r="N38" s="36">
        <f t="shared" si="4"/>
        <v>436413.20999999996</v>
      </c>
      <c r="O38" s="28">
        <v>1292662.48</v>
      </c>
      <c r="P38" s="28">
        <v>1261737.4</v>
      </c>
      <c r="Q38" s="36">
        <f t="shared" si="5"/>
        <v>232455.68999999994</v>
      </c>
      <c r="R38" s="36">
        <f t="shared" si="6"/>
        <v>458638.69999999995</v>
      </c>
      <c r="S38" s="28">
        <v>1663437.31</v>
      </c>
      <c r="T38" s="28">
        <v>1736998.73</v>
      </c>
      <c r="U38" s="36">
        <f t="shared" si="7"/>
        <v>370774.8300000001</v>
      </c>
      <c r="V38" s="36">
        <f t="shared" si="8"/>
        <v>475261.3300000001</v>
      </c>
      <c r="W38" s="28">
        <v>1777557.26</v>
      </c>
      <c r="X38" s="28">
        <v>2219172.29</v>
      </c>
      <c r="Y38" s="36">
        <f t="shared" si="9"/>
        <v>114119.94999999995</v>
      </c>
      <c r="Z38" s="36">
        <f t="shared" si="10"/>
        <v>482173.56000000006</v>
      </c>
      <c r="AA38" s="28">
        <v>2194751.04</v>
      </c>
      <c r="AB38" s="28">
        <v>2599955.45</v>
      </c>
      <c r="AC38" s="36">
        <f t="shared" si="11"/>
        <v>417193.78</v>
      </c>
      <c r="AD38" s="36">
        <f t="shared" si="12"/>
        <v>380783.16000000015</v>
      </c>
      <c r="AE38" s="28">
        <v>2194751.04</v>
      </c>
      <c r="AF38" s="28">
        <v>2599955.45</v>
      </c>
      <c r="AG38" s="37">
        <f t="shared" si="13"/>
        <v>18.462431620490317</v>
      </c>
      <c r="AH38" s="38">
        <f t="shared" si="14"/>
        <v>47.1683606972021</v>
      </c>
      <c r="AI38" s="38">
        <f t="shared" si="15"/>
        <v>139.7074395486298</v>
      </c>
      <c r="AJ38" s="28">
        <v>-1</v>
      </c>
    </row>
    <row r="39" spans="2:36" ht="15">
      <c r="B39" s="29" t="s">
        <v>56</v>
      </c>
      <c r="F39" s="27" t="s">
        <v>57</v>
      </c>
      <c r="G39" s="28">
        <v>720209.96</v>
      </c>
      <c r="H39" s="28">
        <v>211000</v>
      </c>
      <c r="I39" s="28">
        <v>1711.66</v>
      </c>
      <c r="J39" s="28">
        <v>10744.11</v>
      </c>
      <c r="K39" s="28">
        <v>24334.68</v>
      </c>
      <c r="L39" s="28">
        <v>69944.07</v>
      </c>
      <c r="M39" s="36">
        <f t="shared" si="3"/>
        <v>22623.02</v>
      </c>
      <c r="N39" s="36">
        <f t="shared" si="4"/>
        <v>59199.96000000001</v>
      </c>
      <c r="O39" s="28">
        <v>45850.99</v>
      </c>
      <c r="P39" s="28">
        <v>126475.17</v>
      </c>
      <c r="Q39" s="36">
        <f t="shared" si="5"/>
        <v>21516.309999999998</v>
      </c>
      <c r="R39" s="36">
        <f t="shared" si="6"/>
        <v>56531.09999999999</v>
      </c>
      <c r="S39" s="28">
        <v>112428.71</v>
      </c>
      <c r="T39" s="28">
        <v>200992.11</v>
      </c>
      <c r="U39" s="36">
        <f t="shared" si="7"/>
        <v>66577.72</v>
      </c>
      <c r="V39" s="36">
        <f t="shared" si="8"/>
        <v>74516.93999999999</v>
      </c>
      <c r="W39" s="28">
        <v>199537.83</v>
      </c>
      <c r="X39" s="28">
        <v>268307.28</v>
      </c>
      <c r="Y39" s="36">
        <f t="shared" si="9"/>
        <v>87109.11999999998</v>
      </c>
      <c r="Z39" s="36">
        <f t="shared" si="10"/>
        <v>67315.17000000004</v>
      </c>
      <c r="AA39" s="28">
        <v>243620.81</v>
      </c>
      <c r="AB39" s="28">
        <v>270014.94</v>
      </c>
      <c r="AC39" s="36">
        <f t="shared" si="11"/>
        <v>44082.98000000001</v>
      </c>
      <c r="AD39" s="36">
        <f t="shared" si="12"/>
        <v>1707.6599999999744</v>
      </c>
      <c r="AE39" s="28">
        <v>243620.81</v>
      </c>
      <c r="AF39" s="28">
        <v>270014.94</v>
      </c>
      <c r="AG39" s="37">
        <f t="shared" si="13"/>
        <v>10.834103211462109</v>
      </c>
      <c r="AH39" s="38">
        <f t="shared" si="14"/>
        <v>33.82635946884156</v>
      </c>
      <c r="AI39" s="38">
        <f t="shared" si="15"/>
        <v>127.96916587677725</v>
      </c>
      <c r="AJ39" s="28">
        <v>-1</v>
      </c>
    </row>
    <row r="40" spans="2:36" ht="15">
      <c r="B40" s="29" t="s">
        <v>58</v>
      </c>
      <c r="F40" s="27" t="s">
        <v>59</v>
      </c>
      <c r="G40" s="28">
        <v>1047816.57</v>
      </c>
      <c r="H40" s="28">
        <v>15000</v>
      </c>
      <c r="I40" s="28">
        <v>74240.04</v>
      </c>
      <c r="J40" s="28">
        <v>32518.26</v>
      </c>
      <c r="K40" s="28">
        <v>149716.19</v>
      </c>
      <c r="L40" s="28">
        <v>110599.96</v>
      </c>
      <c r="M40" s="36">
        <f t="shared" si="3"/>
        <v>75476.15000000001</v>
      </c>
      <c r="N40" s="36">
        <f t="shared" si="4"/>
        <v>78081.70000000001</v>
      </c>
      <c r="O40" s="28">
        <v>231455.83</v>
      </c>
      <c r="P40" s="28">
        <v>169352.57</v>
      </c>
      <c r="Q40" s="36">
        <f t="shared" si="5"/>
        <v>81739.63999999998</v>
      </c>
      <c r="R40" s="36">
        <f t="shared" si="6"/>
        <v>58752.61</v>
      </c>
      <c r="S40" s="28">
        <v>306106.49</v>
      </c>
      <c r="T40" s="28">
        <v>233993.19</v>
      </c>
      <c r="U40" s="36">
        <f t="shared" si="7"/>
        <v>74650.66</v>
      </c>
      <c r="V40" s="36">
        <f t="shared" si="8"/>
        <v>64640.619999999995</v>
      </c>
      <c r="W40" s="28">
        <v>589817.28</v>
      </c>
      <c r="X40" s="28">
        <v>300224.05</v>
      </c>
      <c r="Y40" s="36">
        <f t="shared" si="9"/>
        <v>283710.79000000004</v>
      </c>
      <c r="Z40" s="36">
        <f t="shared" si="10"/>
        <v>66230.85999999999</v>
      </c>
      <c r="AA40" s="28">
        <v>638046.34</v>
      </c>
      <c r="AB40" s="28">
        <v>352938.04</v>
      </c>
      <c r="AC40" s="36">
        <f t="shared" si="11"/>
        <v>48229.05999999994</v>
      </c>
      <c r="AD40" s="36">
        <f t="shared" si="12"/>
        <v>52713.98999999999</v>
      </c>
      <c r="AE40" s="28">
        <v>638046.34</v>
      </c>
      <c r="AF40" s="28">
        <v>352938.04</v>
      </c>
      <c r="AG40" s="37">
        <f t="shared" si="13"/>
        <v>-44.684575731599686</v>
      </c>
      <c r="AH40" s="38">
        <f t="shared" si="14"/>
        <v>60.89294235917647</v>
      </c>
      <c r="AI40" s="38">
        <f t="shared" si="15"/>
        <v>2352.9202666666665</v>
      </c>
      <c r="AJ40" s="28">
        <v>-1</v>
      </c>
    </row>
    <row r="41" spans="2:36" ht="15">
      <c r="B41" s="29" t="s">
        <v>60</v>
      </c>
      <c r="F41" s="27" t="s">
        <v>61</v>
      </c>
      <c r="G41" s="28">
        <v>6021778.05</v>
      </c>
      <c r="H41" s="28">
        <v>625000</v>
      </c>
      <c r="I41" s="28">
        <v>11594.36</v>
      </c>
      <c r="J41" s="28">
        <v>8877.36</v>
      </c>
      <c r="K41" s="28">
        <v>648868.9</v>
      </c>
      <c r="L41" s="28">
        <v>411484.24</v>
      </c>
      <c r="M41" s="36">
        <f t="shared" si="3"/>
        <v>637274.54</v>
      </c>
      <c r="N41" s="36">
        <f t="shared" si="4"/>
        <v>402606.88</v>
      </c>
      <c r="O41" s="28">
        <v>1271363.07</v>
      </c>
      <c r="P41" s="28">
        <v>790012.26</v>
      </c>
      <c r="Q41" s="36">
        <f t="shared" si="5"/>
        <v>622494.17</v>
      </c>
      <c r="R41" s="36">
        <f t="shared" si="6"/>
        <v>378528.02</v>
      </c>
      <c r="S41" s="28">
        <v>1866097.26</v>
      </c>
      <c r="T41" s="28">
        <v>1195169.59</v>
      </c>
      <c r="U41" s="36">
        <f t="shared" si="7"/>
        <v>594734.19</v>
      </c>
      <c r="V41" s="36">
        <f t="shared" si="8"/>
        <v>405157.3300000001</v>
      </c>
      <c r="W41" s="28">
        <v>2664680.87</v>
      </c>
      <c r="X41" s="28">
        <v>1691306.49</v>
      </c>
      <c r="Y41" s="36">
        <f t="shared" si="9"/>
        <v>798583.6100000001</v>
      </c>
      <c r="Z41" s="36">
        <f t="shared" si="10"/>
        <v>496136.8999999999</v>
      </c>
      <c r="AA41" s="28">
        <v>3043567.98</v>
      </c>
      <c r="AB41" s="28">
        <v>2010818.52</v>
      </c>
      <c r="AC41" s="36">
        <f t="shared" si="11"/>
        <v>378887.10999999987</v>
      </c>
      <c r="AD41" s="36">
        <f t="shared" si="12"/>
        <v>319512.03</v>
      </c>
      <c r="AE41" s="28">
        <v>3043567.98</v>
      </c>
      <c r="AF41" s="28">
        <v>2010818.52</v>
      </c>
      <c r="AG41" s="37">
        <f t="shared" si="13"/>
        <v>-33.93219625079641</v>
      </c>
      <c r="AH41" s="38">
        <f t="shared" si="14"/>
        <v>50.542679499786615</v>
      </c>
      <c r="AI41" s="38">
        <f t="shared" si="15"/>
        <v>321.7309632</v>
      </c>
      <c r="AJ41" s="28">
        <v>-1</v>
      </c>
    </row>
    <row r="42" spans="2:36" ht="15">
      <c r="B42" s="29" t="s">
        <v>62</v>
      </c>
      <c r="F42" s="27" t="s">
        <v>63</v>
      </c>
      <c r="G42" s="28">
        <v>240582.72</v>
      </c>
      <c r="H42" s="28">
        <v>54000</v>
      </c>
      <c r="I42" s="28">
        <v>2600</v>
      </c>
      <c r="J42" s="28">
        <v>1271.11</v>
      </c>
      <c r="K42" s="28">
        <v>5199.66</v>
      </c>
      <c r="L42" s="28">
        <v>6676.17</v>
      </c>
      <c r="M42" s="36">
        <f t="shared" si="3"/>
        <v>2599.66</v>
      </c>
      <c r="N42" s="36">
        <f t="shared" si="4"/>
        <v>5405.06</v>
      </c>
      <c r="O42" s="28">
        <v>12976.21</v>
      </c>
      <c r="P42" s="28">
        <v>13879.85</v>
      </c>
      <c r="Q42" s="36">
        <f t="shared" si="5"/>
        <v>7776.549999999999</v>
      </c>
      <c r="R42" s="36">
        <f t="shared" si="6"/>
        <v>7203.68</v>
      </c>
      <c r="S42" s="28">
        <v>20626.39</v>
      </c>
      <c r="T42" s="28">
        <v>37100.24</v>
      </c>
      <c r="U42" s="36">
        <f t="shared" si="7"/>
        <v>7650.18</v>
      </c>
      <c r="V42" s="36">
        <f t="shared" si="8"/>
        <v>23220.39</v>
      </c>
      <c r="W42" s="28">
        <v>116293.63</v>
      </c>
      <c r="X42" s="28">
        <v>49460.76</v>
      </c>
      <c r="Y42" s="36">
        <f t="shared" si="9"/>
        <v>95667.24</v>
      </c>
      <c r="Z42" s="36">
        <f t="shared" si="10"/>
        <v>12360.520000000004</v>
      </c>
      <c r="AA42" s="28">
        <v>121668.02</v>
      </c>
      <c r="AB42" s="28">
        <v>61450.4</v>
      </c>
      <c r="AC42" s="36">
        <f t="shared" si="11"/>
        <v>5374.389999999999</v>
      </c>
      <c r="AD42" s="36">
        <f t="shared" si="12"/>
        <v>11989.64</v>
      </c>
      <c r="AE42" s="28">
        <v>121668.02</v>
      </c>
      <c r="AF42" s="28">
        <v>61450.4</v>
      </c>
      <c r="AG42" s="37">
        <f t="shared" si="13"/>
        <v>-49.49338371743043</v>
      </c>
      <c r="AH42" s="38">
        <f t="shared" si="14"/>
        <v>50.572218985636205</v>
      </c>
      <c r="AI42" s="38">
        <f t="shared" si="15"/>
        <v>113.79703703703703</v>
      </c>
      <c r="AJ42" s="28">
        <v>-1</v>
      </c>
    </row>
    <row r="43" spans="2:36" ht="15">
      <c r="B43" s="29" t="s">
        <v>64</v>
      </c>
      <c r="F43" s="27" t="s">
        <v>65</v>
      </c>
      <c r="G43" s="28">
        <v>430868.49</v>
      </c>
      <c r="H43" s="28">
        <v>175000</v>
      </c>
      <c r="I43" s="28">
        <v>0</v>
      </c>
      <c r="J43" s="28">
        <v>0</v>
      </c>
      <c r="K43" s="28">
        <v>36830.16</v>
      </c>
      <c r="L43" s="28">
        <v>8851.08</v>
      </c>
      <c r="M43" s="36">
        <f t="shared" si="3"/>
        <v>36830.16</v>
      </c>
      <c r="N43" s="36">
        <f t="shared" si="4"/>
        <v>8851.08</v>
      </c>
      <c r="O43" s="28">
        <v>47526.86</v>
      </c>
      <c r="P43" s="28">
        <v>13131.94</v>
      </c>
      <c r="Q43" s="36">
        <f t="shared" si="5"/>
        <v>10696.699999999997</v>
      </c>
      <c r="R43" s="36">
        <f t="shared" si="6"/>
        <v>4280.860000000001</v>
      </c>
      <c r="S43" s="28">
        <v>102647.19</v>
      </c>
      <c r="T43" s="28">
        <v>46920.84</v>
      </c>
      <c r="U43" s="36">
        <f t="shared" si="7"/>
        <v>55120.33</v>
      </c>
      <c r="V43" s="36">
        <f t="shared" si="8"/>
        <v>33788.899999999994</v>
      </c>
      <c r="W43" s="28">
        <v>135418.6</v>
      </c>
      <c r="X43" s="28">
        <v>56276.09</v>
      </c>
      <c r="Y43" s="36">
        <f t="shared" si="9"/>
        <v>32771.41</v>
      </c>
      <c r="Z43" s="36">
        <f t="shared" si="10"/>
        <v>9355.25</v>
      </c>
      <c r="AA43" s="28">
        <v>152903.35</v>
      </c>
      <c r="AB43" s="28">
        <v>71397.94</v>
      </c>
      <c r="AC43" s="36">
        <f t="shared" si="11"/>
        <v>17484.75</v>
      </c>
      <c r="AD43" s="36">
        <f t="shared" si="12"/>
        <v>15121.850000000006</v>
      </c>
      <c r="AE43" s="28">
        <v>152903.35</v>
      </c>
      <c r="AF43" s="28">
        <v>71397.94</v>
      </c>
      <c r="AG43" s="37">
        <f t="shared" si="13"/>
        <v>-53.30518265296346</v>
      </c>
      <c r="AH43" s="38">
        <f t="shared" si="14"/>
        <v>35.48724345101217</v>
      </c>
      <c r="AI43" s="38">
        <f t="shared" si="15"/>
        <v>40.79882285714286</v>
      </c>
      <c r="AJ43" s="28">
        <v>-1</v>
      </c>
    </row>
    <row r="44" spans="2:36" ht="15">
      <c r="B44" s="29" t="s">
        <v>66</v>
      </c>
      <c r="F44" s="27" t="s">
        <v>67</v>
      </c>
      <c r="G44" s="28">
        <v>105185.43</v>
      </c>
      <c r="H44" s="28">
        <v>76000</v>
      </c>
      <c r="I44" s="28">
        <v>0</v>
      </c>
      <c r="J44" s="28">
        <v>0</v>
      </c>
      <c r="K44" s="28">
        <v>0</v>
      </c>
      <c r="L44" s="28">
        <v>7316</v>
      </c>
      <c r="M44" s="36">
        <f t="shared" si="3"/>
        <v>0</v>
      </c>
      <c r="N44" s="36">
        <f t="shared" si="4"/>
        <v>7316</v>
      </c>
      <c r="O44" s="28">
        <v>0</v>
      </c>
      <c r="P44" s="28">
        <v>7316</v>
      </c>
      <c r="Q44" s="36">
        <f t="shared" si="5"/>
        <v>0</v>
      </c>
      <c r="R44" s="36">
        <f t="shared" si="6"/>
        <v>0</v>
      </c>
      <c r="S44" s="28">
        <v>0</v>
      </c>
      <c r="T44" s="28">
        <v>8555</v>
      </c>
      <c r="U44" s="36">
        <f t="shared" si="7"/>
        <v>0</v>
      </c>
      <c r="V44" s="36">
        <f t="shared" si="8"/>
        <v>1239</v>
      </c>
      <c r="W44" s="28">
        <v>0</v>
      </c>
      <c r="X44" s="28">
        <v>8555</v>
      </c>
      <c r="Y44" s="36">
        <f t="shared" si="9"/>
        <v>0</v>
      </c>
      <c r="Z44" s="36">
        <f t="shared" si="10"/>
        <v>0</v>
      </c>
      <c r="AA44" s="28">
        <v>0</v>
      </c>
      <c r="AB44" s="28">
        <v>26255</v>
      </c>
      <c r="AC44" s="36">
        <f t="shared" si="11"/>
        <v>0</v>
      </c>
      <c r="AD44" s="36">
        <f t="shared" si="12"/>
        <v>17700</v>
      </c>
      <c r="AE44" s="28">
        <v>0</v>
      </c>
      <c r="AF44" s="28">
        <v>26255</v>
      </c>
      <c r="AG44" s="37">
        <f t="shared" si="13"/>
        <v>0</v>
      </c>
      <c r="AH44" s="38">
        <f t="shared" si="14"/>
        <v>0</v>
      </c>
      <c r="AI44" s="38">
        <f t="shared" si="15"/>
        <v>34.54605263157895</v>
      </c>
      <c r="AJ44" s="28">
        <v>-1</v>
      </c>
    </row>
    <row r="45" spans="2:36" ht="15">
      <c r="B45" s="29" t="s">
        <v>68</v>
      </c>
      <c r="F45" s="27" t="s">
        <v>69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0</v>
      </c>
      <c r="P45" s="28">
        <v>0</v>
      </c>
      <c r="Q45" s="36">
        <f t="shared" si="5"/>
        <v>0</v>
      </c>
      <c r="R45" s="36">
        <f t="shared" si="6"/>
        <v>0</v>
      </c>
      <c r="S45" s="28">
        <v>0</v>
      </c>
      <c r="T45" s="28">
        <v>0</v>
      </c>
      <c r="U45" s="36">
        <f t="shared" si="7"/>
        <v>0</v>
      </c>
      <c r="V45" s="36">
        <f t="shared" si="8"/>
        <v>0</v>
      </c>
      <c r="W45" s="28">
        <v>0</v>
      </c>
      <c r="X45" s="28">
        <v>0</v>
      </c>
      <c r="Y45" s="36">
        <f t="shared" si="9"/>
        <v>0</v>
      </c>
      <c r="Z45" s="36">
        <f t="shared" si="10"/>
        <v>0</v>
      </c>
      <c r="AA45" s="28">
        <v>0</v>
      </c>
      <c r="AB45" s="28">
        <v>0</v>
      </c>
      <c r="AC45" s="36">
        <f t="shared" si="11"/>
        <v>0</v>
      </c>
      <c r="AD45" s="36">
        <f t="shared" si="12"/>
        <v>0</v>
      </c>
      <c r="AE45" s="28">
        <v>0</v>
      </c>
      <c r="AF45" s="28">
        <v>0</v>
      </c>
      <c r="AG45" s="37">
        <f t="shared" si="13"/>
        <v>0</v>
      </c>
      <c r="AH45" s="38">
        <f t="shared" si="14"/>
        <v>0</v>
      </c>
      <c r="AI45" s="38">
        <f t="shared" si="15"/>
        <v>0</v>
      </c>
      <c r="AJ45" s="28">
        <v>-1</v>
      </c>
    </row>
    <row r="46" spans="2:36" ht="1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>
        <v>-1</v>
      </c>
    </row>
    <row r="47" spans="2:36" ht="1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>
        <v>-1</v>
      </c>
    </row>
    <row r="48" spans="2:36" ht="1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>
        <v>-1</v>
      </c>
    </row>
    <row r="49" spans="2:36" ht="1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>
        <v>-1</v>
      </c>
    </row>
    <row r="50" spans="2:36" ht="1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>
        <v>-1</v>
      </c>
    </row>
    <row r="51" spans="2:36" ht="1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>
        <v>-1</v>
      </c>
    </row>
    <row r="52" spans="2:36" ht="15">
      <c r="B52" s="29" t="s">
        <v>82</v>
      </c>
      <c r="F52" s="25" t="s">
        <v>83</v>
      </c>
      <c r="G52" s="26">
        <v>119866488.64</v>
      </c>
      <c r="H52" s="26">
        <v>27260000</v>
      </c>
      <c r="I52" s="26">
        <v>8815000</v>
      </c>
      <c r="J52" s="26">
        <v>10341200</v>
      </c>
      <c r="K52" s="26">
        <v>10576188.51</v>
      </c>
      <c r="L52" s="26">
        <v>19048968.98</v>
      </c>
      <c r="M52" s="26">
        <f t="shared" si="3"/>
        <v>1761188.5099999998</v>
      </c>
      <c r="N52" s="26">
        <f t="shared" si="4"/>
        <v>8707768.98</v>
      </c>
      <c r="O52" s="26">
        <v>50430634.47</v>
      </c>
      <c r="P52" s="26">
        <v>66949171.51</v>
      </c>
      <c r="Q52" s="26">
        <f t="shared" si="5"/>
        <v>39854445.96</v>
      </c>
      <c r="R52" s="26">
        <f t="shared" si="6"/>
        <v>47900202.53</v>
      </c>
      <c r="S52" s="26">
        <v>50558610.08</v>
      </c>
      <c r="T52" s="26">
        <v>68664176.89</v>
      </c>
      <c r="U52" s="26">
        <f t="shared" si="7"/>
        <v>127975.6099999994</v>
      </c>
      <c r="V52" s="26">
        <f t="shared" si="8"/>
        <v>1715005.3800000027</v>
      </c>
      <c r="W52" s="26">
        <v>52004451.77</v>
      </c>
      <c r="X52" s="26">
        <v>71061142.69</v>
      </c>
      <c r="Y52" s="26">
        <f t="shared" si="9"/>
        <v>1445841.690000005</v>
      </c>
      <c r="Z52" s="26">
        <f t="shared" si="10"/>
        <v>2396965.799999997</v>
      </c>
      <c r="AA52" s="26">
        <v>52264356.78</v>
      </c>
      <c r="AB52" s="26">
        <v>72897793.61</v>
      </c>
      <c r="AC52" s="26">
        <f t="shared" si="11"/>
        <v>259905.0099999979</v>
      </c>
      <c r="AD52" s="26">
        <f t="shared" si="12"/>
        <v>1836650.9200000018</v>
      </c>
      <c r="AE52" s="26">
        <v>52264356.78</v>
      </c>
      <c r="AF52" s="26">
        <v>72897793.61</v>
      </c>
      <c r="AG52" s="1">
        <f t="shared" si="13"/>
        <v>39.47898357738097</v>
      </c>
      <c r="AH52" s="2">
        <f t="shared" si="14"/>
        <v>43.60214216082338</v>
      </c>
      <c r="AI52" s="2">
        <f t="shared" si="15"/>
        <v>267.4167043653705</v>
      </c>
      <c r="AJ52" s="26">
        <v>-1</v>
      </c>
    </row>
    <row r="53" spans="2:36" ht="15">
      <c r="B53" s="29" t="s">
        <v>84</v>
      </c>
      <c r="F53" s="27" t="s">
        <v>85</v>
      </c>
      <c r="G53" s="28">
        <v>10329124.81</v>
      </c>
      <c r="H53" s="28">
        <v>1232000</v>
      </c>
      <c r="I53" s="28">
        <v>0</v>
      </c>
      <c r="J53" s="28">
        <v>0</v>
      </c>
      <c r="K53" s="28">
        <v>103600</v>
      </c>
      <c r="L53" s="28">
        <v>128500</v>
      </c>
      <c r="M53" s="36">
        <f t="shared" si="3"/>
        <v>103600</v>
      </c>
      <c r="N53" s="36">
        <f t="shared" si="4"/>
        <v>128500</v>
      </c>
      <c r="O53" s="28">
        <v>8555259.53</v>
      </c>
      <c r="P53" s="28">
        <v>257000</v>
      </c>
      <c r="Q53" s="36">
        <f t="shared" si="5"/>
        <v>8451659.53</v>
      </c>
      <c r="R53" s="36">
        <f t="shared" si="6"/>
        <v>128500</v>
      </c>
      <c r="S53" s="28">
        <v>8658859.53</v>
      </c>
      <c r="T53" s="28">
        <v>385500</v>
      </c>
      <c r="U53" s="36">
        <f t="shared" si="7"/>
        <v>103600</v>
      </c>
      <c r="V53" s="36">
        <f t="shared" si="8"/>
        <v>128500</v>
      </c>
      <c r="W53" s="28">
        <v>8762459.53</v>
      </c>
      <c r="X53" s="28">
        <v>1460896.58</v>
      </c>
      <c r="Y53" s="36">
        <f t="shared" si="9"/>
        <v>103600</v>
      </c>
      <c r="Z53" s="36">
        <f t="shared" si="10"/>
        <v>1075396.58</v>
      </c>
      <c r="AA53" s="28">
        <v>8866059.53</v>
      </c>
      <c r="AB53" s="28">
        <v>1589396.58</v>
      </c>
      <c r="AC53" s="36">
        <f t="shared" si="11"/>
        <v>103600</v>
      </c>
      <c r="AD53" s="36">
        <f t="shared" si="12"/>
        <v>128500</v>
      </c>
      <c r="AE53" s="28">
        <v>8866059.53</v>
      </c>
      <c r="AF53" s="28">
        <v>1589396.58</v>
      </c>
      <c r="AG53" s="37">
        <f t="shared" si="13"/>
        <v>-82.07324714410078</v>
      </c>
      <c r="AH53" s="38">
        <f t="shared" si="14"/>
        <v>85.83553488884601</v>
      </c>
      <c r="AI53" s="38">
        <f t="shared" si="15"/>
        <v>129.00946266233765</v>
      </c>
      <c r="AJ53" s="28">
        <v>-1</v>
      </c>
    </row>
    <row r="54" spans="2:36" ht="15">
      <c r="B54" s="29" t="s">
        <v>86</v>
      </c>
      <c r="F54" s="27" t="s">
        <v>87</v>
      </c>
      <c r="G54" s="28">
        <v>104489684.12</v>
      </c>
      <c r="H54" s="28">
        <v>25378000</v>
      </c>
      <c r="I54" s="28">
        <v>8815000</v>
      </c>
      <c r="J54" s="28">
        <v>10062200</v>
      </c>
      <c r="K54" s="28">
        <v>10298896.45</v>
      </c>
      <c r="L54" s="28">
        <v>18479617.9</v>
      </c>
      <c r="M54" s="36">
        <f t="shared" si="3"/>
        <v>1483896.4499999993</v>
      </c>
      <c r="N54" s="36">
        <f t="shared" si="4"/>
        <v>8417417.899999999</v>
      </c>
      <c r="O54" s="28">
        <v>41538650.45</v>
      </c>
      <c r="P54" s="28">
        <v>65985661.69</v>
      </c>
      <c r="Q54" s="36">
        <f t="shared" si="5"/>
        <v>31239754.000000004</v>
      </c>
      <c r="R54" s="36">
        <f t="shared" si="6"/>
        <v>47506043.79</v>
      </c>
      <c r="S54" s="28">
        <v>41538650.45</v>
      </c>
      <c r="T54" s="28">
        <v>67485661.69</v>
      </c>
      <c r="U54" s="36">
        <f t="shared" si="7"/>
        <v>0</v>
      </c>
      <c r="V54" s="36">
        <f t="shared" si="8"/>
        <v>1500000</v>
      </c>
      <c r="W54" s="28">
        <v>42797250.45</v>
      </c>
      <c r="X54" s="28">
        <v>68723753.69</v>
      </c>
      <c r="Y54" s="36">
        <f t="shared" si="9"/>
        <v>1258600</v>
      </c>
      <c r="Z54" s="36">
        <f t="shared" si="10"/>
        <v>1238092</v>
      </c>
      <c r="AA54" s="28">
        <v>42938250.45</v>
      </c>
      <c r="AB54" s="28">
        <v>70405121.69</v>
      </c>
      <c r="AC54" s="36">
        <f t="shared" si="11"/>
        <v>141000</v>
      </c>
      <c r="AD54" s="36">
        <f t="shared" si="12"/>
        <v>1681368</v>
      </c>
      <c r="AE54" s="28">
        <v>42938250.45</v>
      </c>
      <c r="AF54" s="28">
        <v>70405121.69</v>
      </c>
      <c r="AG54" s="37">
        <f t="shared" si="13"/>
        <v>63.9683055367711</v>
      </c>
      <c r="AH54" s="38">
        <f t="shared" si="14"/>
        <v>41.09329146855114</v>
      </c>
      <c r="AI54" s="38">
        <f t="shared" si="15"/>
        <v>277.4258085349515</v>
      </c>
      <c r="AJ54" s="28">
        <v>-1</v>
      </c>
    </row>
    <row r="55" spans="2:36" ht="15">
      <c r="B55" s="29" t="s">
        <v>88</v>
      </c>
      <c r="F55" s="27" t="s">
        <v>89</v>
      </c>
      <c r="G55" s="28">
        <v>392907.63</v>
      </c>
      <c r="H55" s="28">
        <v>439000</v>
      </c>
      <c r="I55" s="28">
        <v>0</v>
      </c>
      <c r="J55" s="28">
        <v>0</v>
      </c>
      <c r="K55" s="28">
        <v>173692.06</v>
      </c>
      <c r="L55" s="28">
        <v>111851.08</v>
      </c>
      <c r="M55" s="36">
        <f t="shared" si="3"/>
        <v>173692.06</v>
      </c>
      <c r="N55" s="36">
        <f t="shared" si="4"/>
        <v>111851.08</v>
      </c>
      <c r="O55" s="28">
        <v>196401.11</v>
      </c>
      <c r="P55" s="28">
        <v>170073.66</v>
      </c>
      <c r="Q55" s="36">
        <f t="shared" si="5"/>
        <v>22709.04999999999</v>
      </c>
      <c r="R55" s="36">
        <f t="shared" si="6"/>
        <v>58222.58</v>
      </c>
      <c r="S55" s="28">
        <v>220776.72</v>
      </c>
      <c r="T55" s="28">
        <v>225918.39</v>
      </c>
      <c r="U55" s="36">
        <f t="shared" si="7"/>
        <v>24375.610000000015</v>
      </c>
      <c r="V55" s="36">
        <f t="shared" si="8"/>
        <v>55844.73000000001</v>
      </c>
      <c r="W55" s="28">
        <v>242001.49</v>
      </c>
      <c r="X55" s="28">
        <v>286614.81</v>
      </c>
      <c r="Y55" s="36">
        <f t="shared" si="9"/>
        <v>21224.76999999999</v>
      </c>
      <c r="Z55" s="36">
        <f t="shared" si="10"/>
        <v>60696.419999999984</v>
      </c>
      <c r="AA55" s="28">
        <v>257306.5</v>
      </c>
      <c r="AB55" s="28">
        <v>313397.73</v>
      </c>
      <c r="AC55" s="36">
        <f t="shared" si="11"/>
        <v>15305.01000000001</v>
      </c>
      <c r="AD55" s="36">
        <f t="shared" si="12"/>
        <v>26782.919999999984</v>
      </c>
      <c r="AE55" s="28">
        <v>257306.5</v>
      </c>
      <c r="AF55" s="28">
        <v>313397.73</v>
      </c>
      <c r="AG55" s="37">
        <f t="shared" si="13"/>
        <v>21.79938322584155</v>
      </c>
      <c r="AH55" s="38">
        <f t="shared" si="14"/>
        <v>65.48778398627687</v>
      </c>
      <c r="AI55" s="38">
        <f t="shared" si="15"/>
        <v>71.38900455580865</v>
      </c>
      <c r="AJ55" s="28">
        <v>-1</v>
      </c>
    </row>
    <row r="56" spans="2:36" ht="15">
      <c r="B56" s="29" t="s">
        <v>90</v>
      </c>
      <c r="F56" s="27" t="s">
        <v>91</v>
      </c>
      <c r="G56" s="28">
        <v>4452031.78</v>
      </c>
      <c r="H56" s="28">
        <v>0</v>
      </c>
      <c r="I56" s="28">
        <v>0</v>
      </c>
      <c r="J56" s="28">
        <v>279000</v>
      </c>
      <c r="K56" s="28">
        <v>0</v>
      </c>
      <c r="L56" s="28">
        <v>329000</v>
      </c>
      <c r="M56" s="36">
        <f aca="true" t="shared" si="16" ref="M56:M76">K56-I56</f>
        <v>0</v>
      </c>
      <c r="N56" s="36">
        <f aca="true" t="shared" si="17" ref="N56:N76">L56-J56</f>
        <v>50000</v>
      </c>
      <c r="O56" s="28">
        <v>0</v>
      </c>
      <c r="P56" s="28">
        <v>329000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329000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351780.8</v>
      </c>
      <c r="Y56" s="36">
        <f aca="true" t="shared" si="22" ref="Y56:Y76">W56-S56</f>
        <v>0</v>
      </c>
      <c r="Z56" s="36">
        <f aca="true" t="shared" si="23" ref="Z56:Z76">X56-T56</f>
        <v>22780.79999999999</v>
      </c>
      <c r="AA56" s="28">
        <v>0</v>
      </c>
      <c r="AB56" s="28">
        <v>351780.8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351780.8</v>
      </c>
      <c r="AG56" s="37">
        <f aca="true" t="shared" si="26" ref="AG56:AG87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-1</v>
      </c>
    </row>
    <row r="57" spans="2:36" ht="1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>
        <v>-1</v>
      </c>
    </row>
    <row r="58" spans="2:36" ht="15">
      <c r="B58" s="29" t="s">
        <v>94</v>
      </c>
      <c r="F58" s="27" t="s">
        <v>95</v>
      </c>
      <c r="G58" s="28">
        <v>202740.3</v>
      </c>
      <c r="H58" s="28">
        <v>211000</v>
      </c>
      <c r="I58" s="28">
        <v>0</v>
      </c>
      <c r="J58" s="28">
        <v>0</v>
      </c>
      <c r="K58" s="28">
        <v>0</v>
      </c>
      <c r="L58" s="28">
        <v>0</v>
      </c>
      <c r="M58" s="36">
        <f t="shared" si="16"/>
        <v>0</v>
      </c>
      <c r="N58" s="36">
        <f t="shared" si="17"/>
        <v>0</v>
      </c>
      <c r="O58" s="28">
        <v>140323.38</v>
      </c>
      <c r="P58" s="28">
        <v>207436.16</v>
      </c>
      <c r="Q58" s="36">
        <f t="shared" si="18"/>
        <v>140323.38</v>
      </c>
      <c r="R58" s="36">
        <f t="shared" si="19"/>
        <v>207436.16</v>
      </c>
      <c r="S58" s="28">
        <v>140323.38</v>
      </c>
      <c r="T58" s="28">
        <v>238096.81</v>
      </c>
      <c r="U58" s="36">
        <f t="shared" si="20"/>
        <v>0</v>
      </c>
      <c r="V58" s="36">
        <f t="shared" si="21"/>
        <v>30660.649999999994</v>
      </c>
      <c r="W58" s="28">
        <v>202740.3</v>
      </c>
      <c r="X58" s="28">
        <v>238096.81</v>
      </c>
      <c r="Y58" s="36">
        <f t="shared" si="22"/>
        <v>62416.919999999984</v>
      </c>
      <c r="Z58" s="36">
        <f t="shared" si="23"/>
        <v>0</v>
      </c>
      <c r="AA58" s="28">
        <v>202740.3</v>
      </c>
      <c r="AB58" s="28">
        <v>238096.81</v>
      </c>
      <c r="AC58" s="36">
        <f t="shared" si="24"/>
        <v>0</v>
      </c>
      <c r="AD58" s="36">
        <f t="shared" si="25"/>
        <v>0</v>
      </c>
      <c r="AE58" s="28">
        <v>202740.3</v>
      </c>
      <c r="AF58" s="28">
        <v>238096.81</v>
      </c>
      <c r="AG58" s="37">
        <f t="shared" si="26"/>
        <v>17.43931029006074</v>
      </c>
      <c r="AH58" s="38">
        <f t="shared" si="27"/>
        <v>100</v>
      </c>
      <c r="AI58" s="38">
        <f t="shared" si="28"/>
        <v>112.84209004739336</v>
      </c>
      <c r="AJ58" s="28">
        <v>-1</v>
      </c>
    </row>
    <row r="59" spans="2:36" ht="1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30">
        <v>-1</v>
      </c>
    </row>
    <row r="60" spans="2:36" ht="15">
      <c r="B60" s="29" t="s">
        <v>98</v>
      </c>
      <c r="F60" s="25" t="s">
        <v>99</v>
      </c>
      <c r="G60" s="26">
        <v>8640481.39</v>
      </c>
      <c r="H60" s="26">
        <v>1800000</v>
      </c>
      <c r="I60" s="26">
        <v>4204.34</v>
      </c>
      <c r="J60" s="26">
        <v>0</v>
      </c>
      <c r="K60" s="26">
        <v>12015.18</v>
      </c>
      <c r="L60" s="26">
        <v>0</v>
      </c>
      <c r="M60" s="26">
        <f t="shared" si="16"/>
        <v>7810.84</v>
      </c>
      <c r="N60" s="26">
        <f t="shared" si="17"/>
        <v>0</v>
      </c>
      <c r="O60" s="26">
        <v>86060.18</v>
      </c>
      <c r="P60" s="26">
        <v>1099229</v>
      </c>
      <c r="Q60" s="26">
        <f t="shared" si="18"/>
        <v>74045</v>
      </c>
      <c r="R60" s="26">
        <f t="shared" si="19"/>
        <v>1099229</v>
      </c>
      <c r="S60" s="26">
        <v>118151.46</v>
      </c>
      <c r="T60" s="26">
        <v>2670517</v>
      </c>
      <c r="U60" s="26">
        <f t="shared" si="20"/>
        <v>32091.280000000013</v>
      </c>
      <c r="V60" s="26">
        <f t="shared" si="21"/>
        <v>1571288</v>
      </c>
      <c r="W60" s="26">
        <v>1148976.98</v>
      </c>
      <c r="X60" s="26">
        <v>2730657.4</v>
      </c>
      <c r="Y60" s="26">
        <f t="shared" si="22"/>
        <v>1030825.52</v>
      </c>
      <c r="Z60" s="26">
        <f t="shared" si="23"/>
        <v>60140.39999999991</v>
      </c>
      <c r="AA60" s="26">
        <v>1346843.06</v>
      </c>
      <c r="AB60" s="26">
        <v>2943987.91</v>
      </c>
      <c r="AC60" s="26">
        <f t="shared" si="24"/>
        <v>197866.08000000007</v>
      </c>
      <c r="AD60" s="26">
        <f t="shared" si="25"/>
        <v>213330.51000000024</v>
      </c>
      <c r="AE60" s="26">
        <v>1346843.06</v>
      </c>
      <c r="AF60" s="26">
        <v>2943987.91</v>
      </c>
      <c r="AG60" s="1">
        <f t="shared" si="26"/>
        <v>118.5843323126304</v>
      </c>
      <c r="AH60" s="2">
        <f t="shared" si="27"/>
        <v>15.587592857485454</v>
      </c>
      <c r="AI60" s="2">
        <f t="shared" si="28"/>
        <v>163.5548838888889</v>
      </c>
      <c r="AJ60" s="26">
        <v>-1</v>
      </c>
    </row>
    <row r="61" spans="2:36" ht="15">
      <c r="B61" s="29" t="s">
        <v>100</v>
      </c>
      <c r="F61" s="27" t="s">
        <v>101</v>
      </c>
      <c r="G61" s="32">
        <v>1131884.7</v>
      </c>
      <c r="H61" s="32">
        <v>340000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0</v>
      </c>
      <c r="P61" s="32">
        <v>1095984</v>
      </c>
      <c r="Q61" s="36">
        <f t="shared" si="18"/>
        <v>0</v>
      </c>
      <c r="R61" s="36">
        <f t="shared" si="19"/>
        <v>1095984</v>
      </c>
      <c r="S61" s="32">
        <v>0</v>
      </c>
      <c r="T61" s="32">
        <v>1218586</v>
      </c>
      <c r="U61" s="36">
        <f t="shared" si="20"/>
        <v>0</v>
      </c>
      <c r="V61" s="36">
        <f t="shared" si="21"/>
        <v>122602</v>
      </c>
      <c r="W61" s="32">
        <v>200104.46</v>
      </c>
      <c r="X61" s="32">
        <v>1271475.3</v>
      </c>
      <c r="Y61" s="36">
        <f t="shared" si="22"/>
        <v>200104.46</v>
      </c>
      <c r="Z61" s="36">
        <f t="shared" si="23"/>
        <v>52889.30000000005</v>
      </c>
      <c r="AA61" s="32">
        <v>337127.38</v>
      </c>
      <c r="AB61" s="32">
        <v>1393509.21</v>
      </c>
      <c r="AC61" s="36">
        <f t="shared" si="24"/>
        <v>137022.92</v>
      </c>
      <c r="AD61" s="36">
        <f t="shared" si="25"/>
        <v>122033.90999999992</v>
      </c>
      <c r="AE61" s="32">
        <v>337127.38</v>
      </c>
      <c r="AF61" s="32">
        <v>1393509.21</v>
      </c>
      <c r="AG61" s="37">
        <f t="shared" si="26"/>
        <v>313.34797844067134</v>
      </c>
      <c r="AH61" s="38">
        <f t="shared" si="27"/>
        <v>29.78460438594143</v>
      </c>
      <c r="AI61" s="38">
        <f t="shared" si="28"/>
        <v>409.85564999999997</v>
      </c>
      <c r="AJ61" s="32">
        <v>-1</v>
      </c>
    </row>
    <row r="62" spans="2:36" ht="15">
      <c r="B62" s="29" t="s">
        <v>102</v>
      </c>
      <c r="F62" s="27" t="s">
        <v>103</v>
      </c>
      <c r="G62" s="32">
        <v>263705.81</v>
      </c>
      <c r="H62" s="32">
        <v>100000</v>
      </c>
      <c r="I62" s="32">
        <v>4204.34</v>
      </c>
      <c r="J62" s="32">
        <v>0</v>
      </c>
      <c r="K62" s="32">
        <v>4204.34</v>
      </c>
      <c r="L62" s="32">
        <v>0</v>
      </c>
      <c r="M62" s="36">
        <f t="shared" si="16"/>
        <v>0</v>
      </c>
      <c r="N62" s="36">
        <f t="shared" si="17"/>
        <v>0</v>
      </c>
      <c r="O62" s="32">
        <v>4204.34</v>
      </c>
      <c r="P62" s="32">
        <v>0</v>
      </c>
      <c r="Q62" s="36">
        <f t="shared" si="18"/>
        <v>0</v>
      </c>
      <c r="R62" s="36">
        <f t="shared" si="19"/>
        <v>0</v>
      </c>
      <c r="S62" s="32">
        <v>4630.32</v>
      </c>
      <c r="T62" s="32">
        <v>0</v>
      </c>
      <c r="U62" s="36">
        <f t="shared" si="20"/>
        <v>425.97999999999956</v>
      </c>
      <c r="V62" s="36">
        <f t="shared" si="21"/>
        <v>0</v>
      </c>
      <c r="W62" s="32">
        <v>5173.12</v>
      </c>
      <c r="X62" s="32">
        <v>1321.6</v>
      </c>
      <c r="Y62" s="36">
        <f t="shared" si="22"/>
        <v>542.8000000000002</v>
      </c>
      <c r="Z62" s="36">
        <f t="shared" si="23"/>
        <v>1321.6</v>
      </c>
      <c r="AA62" s="32">
        <v>5173.12</v>
      </c>
      <c r="AB62" s="32">
        <v>1492.7</v>
      </c>
      <c r="AC62" s="36">
        <f t="shared" si="24"/>
        <v>0</v>
      </c>
      <c r="AD62" s="36">
        <f t="shared" si="25"/>
        <v>171.10000000000014</v>
      </c>
      <c r="AE62" s="32">
        <v>5173.12</v>
      </c>
      <c r="AF62" s="32">
        <v>1492.7</v>
      </c>
      <c r="AG62" s="37">
        <f t="shared" si="26"/>
        <v>-71.14507299270073</v>
      </c>
      <c r="AH62" s="38">
        <f t="shared" si="27"/>
        <v>1.961701185119888</v>
      </c>
      <c r="AI62" s="38">
        <f t="shared" si="28"/>
        <v>1.4927000000000001</v>
      </c>
      <c r="AJ62" s="32">
        <v>-1</v>
      </c>
    </row>
    <row r="63" spans="2:36" ht="15">
      <c r="B63" s="29" t="s">
        <v>104</v>
      </c>
      <c r="F63" s="27" t="s">
        <v>105</v>
      </c>
      <c r="G63" s="32">
        <v>3235064.4</v>
      </c>
      <c r="H63" s="32">
        <v>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0</v>
      </c>
      <c r="P63" s="32">
        <v>0</v>
      </c>
      <c r="Q63" s="36">
        <f t="shared" si="18"/>
        <v>0</v>
      </c>
      <c r="R63" s="36">
        <f t="shared" si="19"/>
        <v>0</v>
      </c>
      <c r="S63" s="32">
        <v>0</v>
      </c>
      <c r="T63" s="32">
        <v>838980</v>
      </c>
      <c r="U63" s="36">
        <f t="shared" si="20"/>
        <v>0</v>
      </c>
      <c r="V63" s="36">
        <f t="shared" si="21"/>
        <v>838980</v>
      </c>
      <c r="W63" s="32">
        <v>0</v>
      </c>
      <c r="X63" s="32">
        <v>838980</v>
      </c>
      <c r="Y63" s="36">
        <f t="shared" si="22"/>
        <v>0</v>
      </c>
      <c r="Z63" s="36">
        <f t="shared" si="23"/>
        <v>0</v>
      </c>
      <c r="AA63" s="32">
        <v>0</v>
      </c>
      <c r="AB63" s="32">
        <v>923910.5</v>
      </c>
      <c r="AC63" s="36">
        <f t="shared" si="24"/>
        <v>0</v>
      </c>
      <c r="AD63" s="36">
        <f t="shared" si="25"/>
        <v>84930.5</v>
      </c>
      <c r="AE63" s="32">
        <v>0</v>
      </c>
      <c r="AF63" s="32">
        <v>923910.5</v>
      </c>
      <c r="AG63" s="37">
        <f t="shared" si="26"/>
        <v>0</v>
      </c>
      <c r="AH63" s="38">
        <f t="shared" si="27"/>
        <v>0</v>
      </c>
      <c r="AI63" s="38">
        <f t="shared" si="28"/>
        <v>1847.8210000000001</v>
      </c>
      <c r="AJ63" s="32">
        <v>-1</v>
      </c>
    </row>
    <row r="64" spans="2:36" ht="15">
      <c r="B64" s="29" t="s">
        <v>106</v>
      </c>
      <c r="F64" s="27" t="s">
        <v>107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0</v>
      </c>
      <c r="AB64" s="32">
        <v>0</v>
      </c>
      <c r="AC64" s="36">
        <f t="shared" si="24"/>
        <v>0</v>
      </c>
      <c r="AD64" s="36">
        <f t="shared" si="25"/>
        <v>0</v>
      </c>
      <c r="AE64" s="32">
        <v>0</v>
      </c>
      <c r="AF64" s="32">
        <v>0</v>
      </c>
      <c r="AG64" s="37">
        <f t="shared" si="26"/>
        <v>0</v>
      </c>
      <c r="AH64" s="38">
        <f t="shared" si="27"/>
        <v>0</v>
      </c>
      <c r="AI64" s="38">
        <f t="shared" si="28"/>
        <v>0</v>
      </c>
      <c r="AJ64" s="32">
        <v>-1</v>
      </c>
    </row>
    <row r="65" spans="2:36" ht="15">
      <c r="B65" s="29" t="s">
        <v>108</v>
      </c>
      <c r="F65" s="27" t="s">
        <v>109</v>
      </c>
      <c r="G65" s="32">
        <v>0</v>
      </c>
      <c r="H65" s="32">
        <v>10000</v>
      </c>
      <c r="I65" s="32">
        <v>0</v>
      </c>
      <c r="J65" s="32">
        <v>0</v>
      </c>
      <c r="K65" s="32">
        <v>0</v>
      </c>
      <c r="L65" s="32">
        <v>0</v>
      </c>
      <c r="M65" s="36">
        <f t="shared" si="16"/>
        <v>0</v>
      </c>
      <c r="N65" s="36">
        <f t="shared" si="17"/>
        <v>0</v>
      </c>
      <c r="O65" s="32">
        <v>0</v>
      </c>
      <c r="P65" s="32">
        <v>0</v>
      </c>
      <c r="Q65" s="36">
        <f t="shared" si="18"/>
        <v>0</v>
      </c>
      <c r="R65" s="36">
        <f t="shared" si="19"/>
        <v>0</v>
      </c>
      <c r="S65" s="32">
        <v>0</v>
      </c>
      <c r="T65" s="32">
        <v>0</v>
      </c>
      <c r="U65" s="36">
        <f t="shared" si="20"/>
        <v>0</v>
      </c>
      <c r="V65" s="36">
        <f t="shared" si="21"/>
        <v>0</v>
      </c>
      <c r="W65" s="32">
        <v>0</v>
      </c>
      <c r="X65" s="32">
        <v>0</v>
      </c>
      <c r="Y65" s="36">
        <f t="shared" si="22"/>
        <v>0</v>
      </c>
      <c r="Z65" s="36">
        <f t="shared" si="23"/>
        <v>0</v>
      </c>
      <c r="AA65" s="32">
        <v>0</v>
      </c>
      <c r="AB65" s="32">
        <v>2950</v>
      </c>
      <c r="AC65" s="36">
        <f t="shared" si="24"/>
        <v>0</v>
      </c>
      <c r="AD65" s="36">
        <f t="shared" si="25"/>
        <v>2950</v>
      </c>
      <c r="AE65" s="32">
        <v>0</v>
      </c>
      <c r="AF65" s="32">
        <v>2950</v>
      </c>
      <c r="AG65" s="37">
        <f t="shared" si="26"/>
        <v>0</v>
      </c>
      <c r="AH65" s="38">
        <f t="shared" si="27"/>
        <v>0</v>
      </c>
      <c r="AI65" s="38">
        <f t="shared" si="28"/>
        <v>29.5</v>
      </c>
      <c r="AJ65" s="32">
        <v>-1</v>
      </c>
    </row>
    <row r="66" spans="2:36" ht="15">
      <c r="B66" s="29" t="s">
        <v>110</v>
      </c>
      <c r="F66" s="27" t="s">
        <v>111</v>
      </c>
      <c r="G66" s="32">
        <v>2956934.42</v>
      </c>
      <c r="H66" s="32">
        <v>700000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3245</v>
      </c>
      <c r="Q66" s="36">
        <f t="shared" si="18"/>
        <v>0</v>
      </c>
      <c r="R66" s="36">
        <f t="shared" si="19"/>
        <v>3245</v>
      </c>
      <c r="S66" s="32">
        <v>0</v>
      </c>
      <c r="T66" s="32">
        <v>566813</v>
      </c>
      <c r="U66" s="36">
        <f t="shared" si="20"/>
        <v>0</v>
      </c>
      <c r="V66" s="36">
        <f t="shared" si="21"/>
        <v>563568</v>
      </c>
      <c r="W66" s="32">
        <v>777078.26</v>
      </c>
      <c r="X66" s="32">
        <v>572742.5</v>
      </c>
      <c r="Y66" s="36">
        <f t="shared" si="22"/>
        <v>777078.26</v>
      </c>
      <c r="Z66" s="36">
        <f t="shared" si="23"/>
        <v>5929.5</v>
      </c>
      <c r="AA66" s="32">
        <v>837921.42</v>
      </c>
      <c r="AB66" s="32">
        <v>575987.5</v>
      </c>
      <c r="AC66" s="36">
        <f t="shared" si="24"/>
        <v>60843.16000000003</v>
      </c>
      <c r="AD66" s="36">
        <f t="shared" si="25"/>
        <v>3245</v>
      </c>
      <c r="AE66" s="32">
        <v>837921.42</v>
      </c>
      <c r="AF66" s="32">
        <v>575987.5</v>
      </c>
      <c r="AG66" s="37">
        <f t="shared" si="26"/>
        <v>-31.25996230052217</v>
      </c>
      <c r="AH66" s="38">
        <f t="shared" si="27"/>
        <v>28.337504353579817</v>
      </c>
      <c r="AI66" s="38">
        <f t="shared" si="28"/>
        <v>82.28392857142856</v>
      </c>
      <c r="AJ66" s="32">
        <v>-1</v>
      </c>
    </row>
    <row r="67" spans="2:36" ht="15">
      <c r="B67" s="29" t="s">
        <v>112</v>
      </c>
      <c r="F67" s="27" t="s">
        <v>113</v>
      </c>
      <c r="G67" s="32">
        <v>1052892.06</v>
      </c>
      <c r="H67" s="32">
        <v>600000</v>
      </c>
      <c r="I67" s="32">
        <v>0</v>
      </c>
      <c r="J67" s="32">
        <v>0</v>
      </c>
      <c r="K67" s="32">
        <v>7810.84</v>
      </c>
      <c r="L67" s="32">
        <v>0</v>
      </c>
      <c r="M67" s="36">
        <f t="shared" si="16"/>
        <v>7810.84</v>
      </c>
      <c r="N67" s="36">
        <f t="shared" si="17"/>
        <v>0</v>
      </c>
      <c r="O67" s="32">
        <v>81855.84</v>
      </c>
      <c r="P67" s="32">
        <v>0</v>
      </c>
      <c r="Q67" s="36">
        <f t="shared" si="18"/>
        <v>74045</v>
      </c>
      <c r="R67" s="36">
        <f t="shared" si="19"/>
        <v>0</v>
      </c>
      <c r="S67" s="32">
        <v>113521.14</v>
      </c>
      <c r="T67" s="32">
        <v>46138</v>
      </c>
      <c r="U67" s="36">
        <f t="shared" si="20"/>
        <v>31665.300000000003</v>
      </c>
      <c r="V67" s="36">
        <f t="shared" si="21"/>
        <v>46138</v>
      </c>
      <c r="W67" s="32">
        <v>166621.14</v>
      </c>
      <c r="X67" s="32">
        <v>46138</v>
      </c>
      <c r="Y67" s="36">
        <f t="shared" si="22"/>
        <v>53100.000000000015</v>
      </c>
      <c r="Z67" s="36">
        <f t="shared" si="23"/>
        <v>0</v>
      </c>
      <c r="AA67" s="32">
        <v>166621.14</v>
      </c>
      <c r="AB67" s="32">
        <v>46138</v>
      </c>
      <c r="AC67" s="36">
        <f t="shared" si="24"/>
        <v>0</v>
      </c>
      <c r="AD67" s="36">
        <f t="shared" si="25"/>
        <v>0</v>
      </c>
      <c r="AE67" s="32">
        <v>166621.14</v>
      </c>
      <c r="AF67" s="32">
        <v>46138</v>
      </c>
      <c r="AG67" s="37">
        <f t="shared" si="26"/>
        <v>-72.30963610019712</v>
      </c>
      <c r="AH67" s="38">
        <f t="shared" si="27"/>
        <v>15.825092270142108</v>
      </c>
      <c r="AI67" s="38">
        <f t="shared" si="28"/>
        <v>7.689666666666667</v>
      </c>
      <c r="AJ67" s="32">
        <v>-1</v>
      </c>
    </row>
    <row r="68" spans="2:36" ht="1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>
        <v>-1</v>
      </c>
    </row>
    <row r="69" spans="2:36" ht="15">
      <c r="B69" s="29" t="s">
        <v>116</v>
      </c>
      <c r="F69" s="27" t="s">
        <v>117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6">
        <f t="shared" si="16"/>
        <v>0</v>
      </c>
      <c r="N69" s="36">
        <f t="shared" si="17"/>
        <v>0</v>
      </c>
      <c r="O69" s="32">
        <v>0</v>
      </c>
      <c r="P69" s="32">
        <v>0</v>
      </c>
      <c r="Q69" s="36">
        <f t="shared" si="18"/>
        <v>0</v>
      </c>
      <c r="R69" s="36">
        <f t="shared" si="19"/>
        <v>0</v>
      </c>
      <c r="S69" s="32">
        <v>0</v>
      </c>
      <c r="T69" s="32">
        <v>0</v>
      </c>
      <c r="U69" s="36">
        <f t="shared" si="20"/>
        <v>0</v>
      </c>
      <c r="V69" s="36">
        <f t="shared" si="21"/>
        <v>0</v>
      </c>
      <c r="W69" s="32">
        <v>0</v>
      </c>
      <c r="X69" s="32">
        <v>0</v>
      </c>
      <c r="Y69" s="36">
        <f t="shared" si="22"/>
        <v>0</v>
      </c>
      <c r="Z69" s="36">
        <f t="shared" si="23"/>
        <v>0</v>
      </c>
      <c r="AA69" s="32">
        <v>0</v>
      </c>
      <c r="AB69" s="32">
        <v>0</v>
      </c>
      <c r="AC69" s="36">
        <f t="shared" si="24"/>
        <v>0</v>
      </c>
      <c r="AD69" s="36">
        <f t="shared" si="25"/>
        <v>0</v>
      </c>
      <c r="AE69" s="32">
        <v>0</v>
      </c>
      <c r="AF69" s="32">
        <v>0</v>
      </c>
      <c r="AG69" s="37">
        <f t="shared" si="26"/>
        <v>0</v>
      </c>
      <c r="AH69" s="38">
        <f t="shared" si="27"/>
        <v>0</v>
      </c>
      <c r="AI69" s="38">
        <f t="shared" si="28"/>
        <v>0</v>
      </c>
      <c r="AJ69" s="32">
        <v>-1</v>
      </c>
    </row>
    <row r="70" spans="2:36" ht="15">
      <c r="B70" s="29" t="s">
        <v>118</v>
      </c>
      <c r="F70" s="25" t="s">
        <v>119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0</v>
      </c>
      <c r="T70" s="26">
        <v>0</v>
      </c>
      <c r="U70" s="26">
        <f t="shared" si="20"/>
        <v>0</v>
      </c>
      <c r="V70" s="26">
        <f t="shared" si="21"/>
        <v>0</v>
      </c>
      <c r="W70" s="26">
        <v>0</v>
      </c>
      <c r="X70" s="26">
        <v>0</v>
      </c>
      <c r="Y70" s="26">
        <f t="shared" si="22"/>
        <v>0</v>
      </c>
      <c r="Z70" s="26">
        <f t="shared" si="23"/>
        <v>0</v>
      </c>
      <c r="AA70" s="26">
        <v>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0</v>
      </c>
      <c r="AF70" s="26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26">
        <v>-1</v>
      </c>
    </row>
    <row r="71" spans="2:36" ht="15">
      <c r="B71" s="29" t="s">
        <v>120</v>
      </c>
      <c r="F71" s="27" t="s">
        <v>121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0</v>
      </c>
      <c r="T71" s="32">
        <v>0</v>
      </c>
      <c r="U71" s="36">
        <f t="shared" si="20"/>
        <v>0</v>
      </c>
      <c r="V71" s="36">
        <f t="shared" si="21"/>
        <v>0</v>
      </c>
      <c r="W71" s="32">
        <v>0</v>
      </c>
      <c r="X71" s="32">
        <v>0</v>
      </c>
      <c r="Y71" s="36">
        <f t="shared" si="22"/>
        <v>0</v>
      </c>
      <c r="Z71" s="36">
        <f t="shared" si="23"/>
        <v>0</v>
      </c>
      <c r="AA71" s="32">
        <v>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0</v>
      </c>
      <c r="AF71" s="32">
        <v>0</v>
      </c>
      <c r="AG71" s="37">
        <f t="shared" si="26"/>
        <v>0</v>
      </c>
      <c r="AH71" s="38">
        <f t="shared" si="27"/>
        <v>0</v>
      </c>
      <c r="AI71" s="38">
        <f t="shared" si="28"/>
        <v>0</v>
      </c>
      <c r="AJ71" s="32">
        <v>-1</v>
      </c>
    </row>
    <row r="72" spans="2:36" ht="1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40">
        <v>-1</v>
      </c>
    </row>
    <row r="73" spans="2:36" ht="1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>
        <v>-1</v>
      </c>
    </row>
    <row r="74" spans="2:36" ht="1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32">
        <v>-1</v>
      </c>
    </row>
    <row r="75" spans="2:36" ht="1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32">
        <v>-1</v>
      </c>
    </row>
    <row r="76" spans="2:36" ht="1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>
        <v>-1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9" r:id="rId1"/>
  <headerFooter alignWithMargins="0">
    <oddFooter>&amp;Le-bütçe "" aşaması verilerinden üretilmiştir.  (24.07.2019 15:24:27)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 DEMİRHAN</dc:creator>
  <cp:keywords/>
  <dc:description/>
  <cp:lastModifiedBy>Seda DEMİRHAN</cp:lastModifiedBy>
  <cp:lastPrinted>2019-07-24T12:24:42Z</cp:lastPrinted>
  <dcterms:created xsi:type="dcterms:W3CDTF">2019-07-24T12:24:53Z</dcterms:created>
  <dcterms:modified xsi:type="dcterms:W3CDTF">2019-07-24T12:24:53Z</dcterms:modified>
  <cp:category/>
  <cp:version/>
  <cp:contentType/>
  <cp:contentStatus/>
</cp:coreProperties>
</file>