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<sst xmlns="http://schemas.openxmlformats.org/spreadsheetml/2006/main" count="221" uniqueCount="36">
  <si>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</si>
  <si>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</si>
  <si>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</si>
  <si>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</si>
  <si>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</si>
  <si>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</si>
  <si>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</si>
  <si>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</si>
  <si>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</si>
  <si>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</si>
  <si>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</si>
  <si>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</si>
  <si>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</si>
  <si>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</si>
  <si>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</si>
  <si>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</si>
  <si>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</si>
  <si>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</si>
  <si>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</si>
  <si>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</si>
  <si>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</si>
  <si>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</si>
  <si>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0401</t>
  </si>
  <si>
    <t>YÜKSEKÖĞRETİM KURULU</t>
  </si>
  <si>
    <t>03 - Teşebbüs ve Mülkiyet Gelirleri</t>
  </si>
  <si>
    <t>03.1 - Mal ve Hizmet Satış Gelirleri</t>
  </si>
  <si>
    <t>03.6 - Kira Gelirleri</t>
  </si>
  <si>
    <t>04 - Alınan Bağış ve Yardımlar ile Özel Gelirler</t>
  </si>
  <si>
    <t>04.1 - Yurt Dışından Alınan Bağış ve Yardımlar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</si>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</sst>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9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70" zoomScaleNormal="70" workbookViewId="0" topLeftCell="A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5" t="s">
        <v>20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1</v>
      </c>
      <c r="B12" s="17">
        <f>ButceYil</f>
        <v>0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6">
        <f>KurAd</f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-1 GERÇEKLEŞME TOPLAMI</v>
      </c>
      <c r="C14" s="23" t="str">
        <f>ButceYil&amp;" "&amp;"BAŞLANGIÇ ÖDENEĞİ"</f>
        <v>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-1</v>
      </c>
      <c r="E15" s="12">
        <f>ButceYil</f>
        <v>0</v>
      </c>
      <c r="F15" s="12">
        <f>ButceYil-1</f>
        <v>-1</v>
      </c>
      <c r="G15" s="12">
        <f>ButceYil</f>
        <v>0</v>
      </c>
      <c r="H15" s="12">
        <f>ButceYil-1</f>
        <v>-1</v>
      </c>
      <c r="I15" s="12">
        <f>ButceYil</f>
        <v>0</v>
      </c>
      <c r="J15" s="12">
        <f>ButceYil-1</f>
        <v>-1</v>
      </c>
      <c r="K15" s="12">
        <f>ButceYil</f>
        <v>0</v>
      </c>
      <c r="L15" s="12">
        <f>ButceYil-1</f>
        <v>-1</v>
      </c>
      <c r="M15" s="12">
        <f>ButceYil</f>
        <v>0</v>
      </c>
      <c r="N15" s="12">
        <f>ButceYil-1</f>
        <v>-1</v>
      </c>
      <c r="O15" s="12">
        <f>ButceYil</f>
        <v>0</v>
      </c>
      <c r="P15" s="12">
        <f>ButceYil-1</f>
        <v>-1</v>
      </c>
      <c r="Q15" s="12">
        <f>ButceYil</f>
        <v>0</v>
      </c>
      <c r="R15" s="12">
        <f>ButceYil-1</f>
        <v>-1</v>
      </c>
      <c r="S15" s="12">
        <f>ButceYil</f>
        <v>0</v>
      </c>
      <c r="T15" s="12">
        <f>ButceYil-1</f>
        <v>-1</v>
      </c>
      <c r="U15" s="12">
        <f>ButceYil</f>
        <v>0</v>
      </c>
      <c r="V15" s="12">
        <f>ButceYil-1</f>
        <v>-1</v>
      </c>
      <c r="W15" s="12">
        <f>ButceYil</f>
        <v>0</v>
      </c>
      <c r="X15" s="12">
        <f>ButceYil-1</f>
        <v>-1</v>
      </c>
      <c r="Y15" s="12">
        <f>ButceYil</f>
        <v>0</v>
      </c>
      <c r="Z15" s="12">
        <f>ButceYil-1</f>
        <v>-1</v>
      </c>
      <c r="AA15" s="12">
        <f>ButceYil</f>
        <v>0</v>
      </c>
      <c r="AB15" s="24" t="s">
        <v>0</v>
      </c>
      <c r="AC15" s="12">
        <f>ButceYil-1</f>
        <v>-1</v>
      </c>
      <c r="AD15" s="12">
        <f>ButceYil</f>
        <v>0</v>
      </c>
      <c r="AE15" s="24" t="s">
        <v>0</v>
      </c>
    </row>
    <row r="16" spans="1:31" ht="24.75" customHeight="1">
      <c r="A16" s="13" t="s">
        <v>21</v>
      </c>
      <c r="B16" s="14">
        <v>713565470.2200001</v>
      </c>
      <c r="C16" s="14">
        <v>320691000</v>
      </c>
      <c r="D16" s="14">
        <v>192259332.48</v>
      </c>
      <c r="E16" s="14">
        <v>4842653.149999999</v>
      </c>
      <c r="F16" s="14">
        <v>193079282.79</v>
      </c>
      <c r="G16" s="14">
        <v>319524655.39000005</v>
      </c>
      <c r="H16" s="14">
        <f>IF(F16=0,0,F16-D16)</f>
        <v>0</v>
      </c>
      <c r="I16" s="14">
        <f>IF(G16=0,0,G16-E16)</f>
        <v>0</v>
      </c>
      <c r="J16" s="14">
        <v>208372004.91000003</v>
      </c>
      <c r="K16" s="14">
        <v>322366380.21999997</v>
      </c>
      <c r="L16" s="14">
        <f>IF(J16=0,0,J16-F16)</f>
        <v>0</v>
      </c>
      <c r="M16" s="14">
        <f>IF(K16=0,0,K16-G16)</f>
        <v>0</v>
      </c>
      <c r="N16" s="14">
        <v>214069224.90000004</v>
      </c>
      <c r="O16" s="14">
        <v>322395396.38</v>
      </c>
      <c r="P16" s="14">
        <f>IF(N16=0,0,N16-J16)</f>
        <v>0</v>
      </c>
      <c r="Q16" s="14">
        <f>IF(O16=0,0,O16-K16)</f>
        <v>0</v>
      </c>
      <c r="R16" s="14">
        <v>214731278.70000002</v>
      </c>
      <c r="S16" s="14">
        <v>348808261.06</v>
      </c>
      <c r="T16" s="14">
        <f>IF(R16=0,0,R16-N16)</f>
        <v>0</v>
      </c>
      <c r="U16" s="14">
        <f>IF(S16=0,0,S16-O16)</f>
        <v>0</v>
      </c>
      <c r="V16" s="14">
        <v>421043078.78999996</v>
      </c>
      <c r="W16" s="14">
        <v>350228846.27</v>
      </c>
      <c r="X16" s="14">
        <f>IF(V16=0,0,V16-R16)</f>
        <v>0</v>
      </c>
      <c r="Y16" s="14">
        <f>IF(W16=0,0,W16-S16)</f>
        <v>0</v>
      </c>
      <c r="Z16" s="14">
        <f>D16+H16+L16+P16+T16+X16</f>
        <v>0</v>
      </c>
      <c r="AA16" s="14">
        <f>E16+I16+M16+Q16+U16+Y16</f>
        <v>0</v>
      </c>
      <c r="AB16" s="15">
        <f>IF(AA16=0,0,IF(Z16=0,0,(AA16-Z16)/Z16*100))</f>
        <v>0</v>
      </c>
      <c r="AC16" s="16">
        <f>IF(Z16=0,0,IF(B16=0,0,Z16/B16*100))</f>
        <v>0</v>
      </c>
      <c r="AD16" s="16">
        <f>IF(AA16=0,0,IF(C16=0,0,AA16/C16*100))</f>
        <v>0</v>
      </c>
      <c r="AE16" s="14">
        <v>0</v>
      </c>
    </row>
    <row r="17" spans="1:31" ht="24.75" customHeight="1">
      <c r="A17" s="13" t="s">
        <v>24</v>
      </c>
      <c r="B17" s="14">
        <v>17855193.29</v>
      </c>
      <c r="C17" s="14">
        <v>8890000</v>
      </c>
      <c r="D17" s="14">
        <v>477729.63</v>
      </c>
      <c r="E17" s="14">
        <v>9824.12</v>
      </c>
      <c r="F17" s="14">
        <v>1111571.75</v>
      </c>
      <c r="G17" s="14">
        <v>192201.72</v>
      </c>
      <c r="H17" s="14">
        <f>IF(F17=0,0,F17-D17)</f>
        <v>0</v>
      </c>
      <c r="I17" s="14">
        <f>IF(G17=0,0,G17-E17)</f>
        <v>0</v>
      </c>
      <c r="J17" s="14">
        <v>1784504.86</v>
      </c>
      <c r="K17" s="14">
        <v>209082.08</v>
      </c>
      <c r="L17" s="14">
        <f>IF(J17=0,0,J17-F17)</f>
        <v>0</v>
      </c>
      <c r="M17" s="14">
        <f>IF(K17=0,0,K17-G17)</f>
        <v>0</v>
      </c>
      <c r="N17" s="14">
        <v>1985663.48</v>
      </c>
      <c r="O17" s="14">
        <v>217912.44</v>
      </c>
      <c r="P17" s="14">
        <f>IF(N17=0,0,N17-J17)</f>
        <v>0</v>
      </c>
      <c r="Q17" s="14">
        <f>IF(O17=0,0,O17-K17)</f>
        <v>0</v>
      </c>
      <c r="R17" s="14">
        <v>2468291.6</v>
      </c>
      <c r="S17" s="14">
        <v>8281065.77</v>
      </c>
      <c r="T17" s="14">
        <f>IF(R17=0,0,R17-N17)</f>
        <v>0</v>
      </c>
      <c r="U17" s="14">
        <f>IF(S17=0,0,S17-O17)</f>
        <v>0</v>
      </c>
      <c r="V17" s="14">
        <v>4517020.720000001</v>
      </c>
      <c r="W17" s="14">
        <v>8299096.13</v>
      </c>
      <c r="X17" s="14">
        <f>IF(V17=0,0,V17-R17)</f>
        <v>0</v>
      </c>
      <c r="Y17" s="14">
        <f>IF(W17=0,0,W17-S17)</f>
        <v>0</v>
      </c>
      <c r="Z17" s="14">
        <f>D17+H17+L17+P17+T17+X17</f>
        <v>0</v>
      </c>
      <c r="AA17" s="14">
        <f>E17+I17+M17+Q17+U17+Y17</f>
        <v>0</v>
      </c>
      <c r="AB17" s="15">
        <f>IF(AA17=0,0,IF(Z17=0,0,(AA17-Z17)/Z17*100))</f>
        <v>0</v>
      </c>
      <c r="AC17" s="16">
        <f>IF(Z17=0,0,IF(B17=0,0,Z17/B17*100))</f>
        <v>0</v>
      </c>
      <c r="AD17" s="16">
        <f>IF(AA17=0,0,IF(C17=0,0,AA17/C17*100))</f>
        <v>0</v>
      </c>
      <c r="AE17" s="14">
        <v>0</v>
      </c>
    </row>
    <row r="18" spans="1:31" ht="24.75" customHeight="1">
      <c r="A18" s="22" t="s">
        <v>25</v>
      </c>
      <c r="B18" s="18">
        <v>12060592.52</v>
      </c>
      <c r="C18" s="18">
        <v>2788000</v>
      </c>
      <c r="D18" s="18">
        <v>1501.51</v>
      </c>
      <c r="E18" s="18">
        <v>0</v>
      </c>
      <c r="F18" s="18">
        <v>143625.51</v>
      </c>
      <c r="G18" s="18">
        <v>154336</v>
      </c>
      <c r="H18" s="18">
        <f>IF(F18=0,0,F18-D18)</f>
        <v>0</v>
      </c>
      <c r="I18" s="18">
        <f>IF(G18=0,0,G18-E18)</f>
        <v>0</v>
      </c>
      <c r="J18" s="18">
        <v>340330.5</v>
      </c>
      <c r="K18" s="18">
        <v>154336</v>
      </c>
      <c r="L18" s="18">
        <f>IF(J18=0,0,J18-F18)</f>
        <v>0</v>
      </c>
      <c r="M18" s="18">
        <f>IF(K18=0,0,K18-G18)</f>
        <v>0</v>
      </c>
      <c r="N18" s="18">
        <v>526465</v>
      </c>
      <c r="O18" s="18">
        <v>154336</v>
      </c>
      <c r="P18" s="18">
        <f>IF(N18=0,0,N18-J18)</f>
        <v>0</v>
      </c>
      <c r="Q18" s="18">
        <f>IF(O18=0,0,O18-K18)</f>
        <v>0</v>
      </c>
      <c r="R18" s="18">
        <v>526465</v>
      </c>
      <c r="S18" s="18">
        <v>8207508.97</v>
      </c>
      <c r="T18" s="18">
        <f>IF(R18=0,0,R18-N18)</f>
        <v>0</v>
      </c>
      <c r="U18" s="18">
        <f>IF(S18=0,0,S18-O18)</f>
        <v>0</v>
      </c>
      <c r="V18" s="18">
        <v>2093366</v>
      </c>
      <c r="W18" s="18">
        <v>8207508.97</v>
      </c>
      <c r="X18" s="18">
        <f>IF(V18=0,0,V18-R18)</f>
        <v>0</v>
      </c>
      <c r="Y18" s="18">
        <f>IF(W18=0,0,W18-S18)</f>
        <v>0</v>
      </c>
      <c r="Z18" s="18">
        <f>D18+H18+L18+P18+T18+X18</f>
        <v>0</v>
      </c>
      <c r="AA18" s="18">
        <f>E18+I18+M18+Q18+U18+Y18</f>
        <v>0</v>
      </c>
      <c r="AB18" s="19">
        <f>IF(AA18=0,0,IF(Z18=0,0,(AA18-Z18)/Z18*100))</f>
        <v>0</v>
      </c>
      <c r="AC18" s="20">
        <f>IF(Z18=0,0,IF(B18=0,0,Z18/B18*100))</f>
        <v>0</v>
      </c>
      <c r="AD18" s="20">
        <f>IF(AA18=0,0,IF(C18=0,0,AA18/C18*100))</f>
        <v>0</v>
      </c>
      <c r="AE18" s="18">
        <v>0</v>
      </c>
    </row>
    <row r="19" spans="1:31" ht="24.75" customHeight="1">
      <c r="A19" s="22" t="s">
        <v>26</v>
      </c>
      <c r="B19" s="18">
        <v>5794600.77</v>
      </c>
      <c r="C19" s="18">
        <v>6102000</v>
      </c>
      <c r="D19" s="18">
        <v>476228.12</v>
      </c>
      <c r="E19" s="18">
        <v>9824.12</v>
      </c>
      <c r="F19" s="18">
        <v>967946.24</v>
      </c>
      <c r="G19" s="18">
        <v>37865.72</v>
      </c>
      <c r="H19" s="18">
        <f>IF(F19=0,0,F19-D19)</f>
        <v>0</v>
      </c>
      <c r="I19" s="18">
        <f>IF(G19=0,0,G19-E19)</f>
        <v>0</v>
      </c>
      <c r="J19" s="18">
        <v>1444174.36</v>
      </c>
      <c r="K19" s="18">
        <v>54746.08</v>
      </c>
      <c r="L19" s="18">
        <f>IF(J19=0,0,J19-F19)</f>
        <v>0</v>
      </c>
      <c r="M19" s="18">
        <f>IF(K19=0,0,K19-G19)</f>
        <v>0</v>
      </c>
      <c r="N19" s="18">
        <v>1459198.48</v>
      </c>
      <c r="O19" s="18">
        <v>63576.44</v>
      </c>
      <c r="P19" s="18">
        <f>IF(N19=0,0,N19-J19)</f>
        <v>0</v>
      </c>
      <c r="Q19" s="18">
        <f>IF(O19=0,0,O19-K19)</f>
        <v>0</v>
      </c>
      <c r="R19" s="18">
        <v>1941826.6</v>
      </c>
      <c r="S19" s="18">
        <v>73556.8</v>
      </c>
      <c r="T19" s="18">
        <f>IF(R19=0,0,R19-N19)</f>
        <v>0</v>
      </c>
      <c r="U19" s="18">
        <f>IF(S19=0,0,S19-O19)</f>
        <v>0</v>
      </c>
      <c r="V19" s="18">
        <v>2423654.72</v>
      </c>
      <c r="W19" s="18">
        <v>91587.16</v>
      </c>
      <c r="X19" s="18">
        <f>IF(V19=0,0,V19-R19)</f>
        <v>0</v>
      </c>
      <c r="Y19" s="18">
        <f>IF(W19=0,0,W19-S19)</f>
        <v>0</v>
      </c>
      <c r="Z19" s="18">
        <f>D19+H19+L19+P19+T19+X19</f>
        <v>0</v>
      </c>
      <c r="AA19" s="18">
        <f>E19+I19+M19+Q19+U19+Y19</f>
        <v>0</v>
      </c>
      <c r="AB19" s="19">
        <f>IF(AA19=0,0,IF(Z19=0,0,(AA19-Z19)/Z19*100))</f>
        <v>0</v>
      </c>
      <c r="AC19" s="20">
        <f>IF(Z19=0,0,IF(B19=0,0,Z19/B19*100))</f>
        <v>0</v>
      </c>
      <c r="AD19" s="20">
        <f>IF(AA19=0,0,IF(C19=0,0,AA19/C19*100))</f>
        <v>0</v>
      </c>
      <c r="AE19" s="18">
        <v>0</v>
      </c>
    </row>
    <row r="20" spans="1:31" ht="24.75" customHeight="1">
      <c r="A20" s="13" t="s">
        <v>27</v>
      </c>
      <c r="B20" s="14">
        <v>12576983.08</v>
      </c>
      <c r="C20" s="14">
        <v>311788000</v>
      </c>
      <c r="D20" s="14">
        <v>484218</v>
      </c>
      <c r="E20" s="14">
        <v>0</v>
      </c>
      <c r="F20" s="14">
        <v>575751.67</v>
      </c>
      <c r="G20" s="14">
        <v>5349012.83</v>
      </c>
      <c r="H20" s="14">
        <f>IF(F20=0,0,F20-D20)</f>
        <v>0</v>
      </c>
      <c r="I20" s="14">
        <f>IF(G20=0,0,G20-E20)</f>
        <v>0</v>
      </c>
      <c r="J20" s="14">
        <v>957001.19</v>
      </c>
      <c r="K20" s="14">
        <v>8118536.36</v>
      </c>
      <c r="L20" s="14">
        <f>IF(J20=0,0,J20-F20)</f>
        <v>0</v>
      </c>
      <c r="M20" s="14">
        <f>IF(K20=0,0,K20-G20)</f>
        <v>0</v>
      </c>
      <c r="N20" s="14">
        <v>1704184.51</v>
      </c>
      <c r="O20" s="14">
        <v>8130541.36</v>
      </c>
      <c r="P20" s="14">
        <f>IF(N20=0,0,N20-J20)</f>
        <v>0</v>
      </c>
      <c r="Q20" s="14">
        <f>IF(O20=0,0,O20-K20)</f>
        <v>0</v>
      </c>
      <c r="R20" s="14">
        <v>1866897.12</v>
      </c>
      <c r="S20" s="14">
        <v>8196991.47</v>
      </c>
      <c r="T20" s="14">
        <f>IF(R20=0,0,R20-N20)</f>
        <v>0</v>
      </c>
      <c r="U20" s="14">
        <f>IF(S20=0,0,S20-O20)</f>
        <v>0</v>
      </c>
      <c r="V20" s="14">
        <v>2968941.93</v>
      </c>
      <c r="W20" s="14">
        <v>9486852.32</v>
      </c>
      <c r="X20" s="14">
        <f>IF(V20=0,0,V20-R20)</f>
        <v>0</v>
      </c>
      <c r="Y20" s="14">
        <f>IF(W20=0,0,W20-S20)</f>
        <v>0</v>
      </c>
      <c r="Z20" s="14">
        <f>D20+H20+L20+P20+T20+X20</f>
        <v>0</v>
      </c>
      <c r="AA20" s="14">
        <f>E20+I20+M20+Q20+U20+Y20</f>
        <v>0</v>
      </c>
      <c r="AB20" s="15">
        <f>IF(AA20=0,0,IF(Z20=0,0,(AA20-Z20)/Z20*100))</f>
        <v>0</v>
      </c>
      <c r="AC20" s="16">
        <f>IF(Z20=0,0,IF(B20=0,0,Z20/B20*100))</f>
        <v>0</v>
      </c>
      <c r="AD20" s="16">
        <f>IF(AA20=0,0,IF(C20=0,0,AA20/C20*100))</f>
        <v>0</v>
      </c>
      <c r="AE20" s="14">
        <v>0</v>
      </c>
    </row>
    <row r="21" spans="1:31" ht="24.75" customHeight="1">
      <c r="A21" s="22" t="s">
        <v>28</v>
      </c>
      <c r="B21" s="18">
        <v>67962.69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>IF(F21=0,0,F21-D21)</f>
        <v>0</v>
      </c>
      <c r="I21" s="18">
        <f>IF(G21=0,0,G21-E21)</f>
        <v>0</v>
      </c>
      <c r="J21" s="18">
        <v>0</v>
      </c>
      <c r="K21" s="18">
        <v>0</v>
      </c>
      <c r="L21" s="18">
        <f>IF(J21=0,0,J21-F21)</f>
        <v>0</v>
      </c>
      <c r="M21" s="18">
        <f>IF(K21=0,0,K21-G21)</f>
        <v>0</v>
      </c>
      <c r="N21" s="18">
        <v>0</v>
      </c>
      <c r="O21" s="18">
        <v>0</v>
      </c>
      <c r="P21" s="18">
        <f>IF(N21=0,0,N21-J21)</f>
        <v>0</v>
      </c>
      <c r="Q21" s="18">
        <f>IF(O21=0,0,O21-K21)</f>
        <v>0</v>
      </c>
      <c r="R21" s="18">
        <v>0</v>
      </c>
      <c r="S21" s="18">
        <v>0</v>
      </c>
      <c r="T21" s="18">
        <f>IF(R21=0,0,R21-N21)</f>
        <v>0</v>
      </c>
      <c r="U21" s="18">
        <f>IF(S21=0,0,S21-O21)</f>
        <v>0</v>
      </c>
      <c r="V21" s="18">
        <v>0</v>
      </c>
      <c r="W21" s="18">
        <v>0</v>
      </c>
      <c r="X21" s="18">
        <f>IF(V21=0,0,V21-R21)</f>
        <v>0</v>
      </c>
      <c r="Y21" s="18">
        <f>IF(W21=0,0,W21-S21)</f>
        <v>0</v>
      </c>
      <c r="Z21" s="18">
        <f>D21+H21+L21+P21+T21+X21</f>
        <v>0</v>
      </c>
      <c r="AA21" s="18">
        <f>E21+I21+M21+Q21+U21+Y21</f>
        <v>0</v>
      </c>
      <c r="AB21" s="19">
        <f>IF(AA21=0,0,IF(Z21=0,0,(AA21-Z21)/Z21*100))</f>
        <v>0</v>
      </c>
      <c r="AC21" s="20">
        <f>IF(Z21=0,0,IF(B21=0,0,Z21/B21*100))</f>
        <v>0</v>
      </c>
      <c r="AD21" s="20">
        <f>IF(AA21=0,0,IF(C21=0,0,AA21/C21*100))</f>
        <v>0</v>
      </c>
      <c r="AE21" s="18">
        <v>0</v>
      </c>
    </row>
    <row r="22" spans="1:31" ht="34.5" customHeight="1">
      <c r="A22" s="22" t="s">
        <v>29</v>
      </c>
      <c r="B22" s="18">
        <v>0</v>
      </c>
      <c r="C22" s="18">
        <v>311788000</v>
      </c>
      <c r="D22" s="18">
        <v>0</v>
      </c>
      <c r="E22" s="18">
        <v>0</v>
      </c>
      <c r="F22" s="18">
        <v>0</v>
      </c>
      <c r="G22" s="18">
        <v>0</v>
      </c>
      <c r="H22" s="18">
        <f>IF(F22=0,0,F22-D22)</f>
        <v>0</v>
      </c>
      <c r="I22" s="18">
        <f>IF(G22=0,0,G22-E22)</f>
        <v>0</v>
      </c>
      <c r="J22" s="18">
        <v>0</v>
      </c>
      <c r="K22" s="18">
        <v>0</v>
      </c>
      <c r="L22" s="18">
        <f>IF(J22=0,0,J22-F22)</f>
        <v>0</v>
      </c>
      <c r="M22" s="18">
        <f>IF(K22=0,0,K22-G22)</f>
        <v>0</v>
      </c>
      <c r="N22" s="18">
        <v>0</v>
      </c>
      <c r="O22" s="18">
        <v>0</v>
      </c>
      <c r="P22" s="18">
        <f>IF(N22=0,0,N22-J22)</f>
        <v>0</v>
      </c>
      <c r="Q22" s="18">
        <f>IF(O22=0,0,O22-K22)</f>
        <v>0</v>
      </c>
      <c r="R22" s="18">
        <v>0</v>
      </c>
      <c r="S22" s="18">
        <v>0</v>
      </c>
      <c r="T22" s="18">
        <f>IF(R22=0,0,R22-N22)</f>
        <v>0</v>
      </c>
      <c r="U22" s="18">
        <f>IF(S22=0,0,S22-O22)</f>
        <v>0</v>
      </c>
      <c r="V22" s="18">
        <v>1104.23</v>
      </c>
      <c r="W22" s="18">
        <v>0</v>
      </c>
      <c r="X22" s="18">
        <f>IF(V22=0,0,V22-R22)</f>
        <v>0</v>
      </c>
      <c r="Y22" s="18">
        <f>IF(W22=0,0,W22-S22)</f>
        <v>0</v>
      </c>
      <c r="Z22" s="18">
        <f>D22+H22+L22+P22+T22+X22</f>
        <v>0</v>
      </c>
      <c r="AA22" s="18">
        <f>E22+I22+M22+Q22+U22+Y22</f>
        <v>0</v>
      </c>
      <c r="AB22" s="19">
        <f>IF(AA22=0,0,IF(Z22=0,0,(AA22-Z22)/Z22*100))</f>
        <v>0</v>
      </c>
      <c r="AC22" s="20">
        <f>IF(Z22=0,0,IF(B22=0,0,Z22/B22*100))</f>
        <v>0</v>
      </c>
      <c r="AD22" s="20">
        <f>IF(AA22=0,0,IF(C22=0,0,AA22/C22*100))</f>
        <v>0</v>
      </c>
      <c r="AE22" s="18">
        <v>0</v>
      </c>
    </row>
    <row r="23" spans="1:31" ht="24.75" customHeight="1">
      <c r="A23" s="22" t="s">
        <v>30</v>
      </c>
      <c r="B23" s="18">
        <v>12509020.39</v>
      </c>
      <c r="C23" s="18">
        <v>0</v>
      </c>
      <c r="D23" s="18">
        <v>484218</v>
      </c>
      <c r="E23" s="18">
        <v>0</v>
      </c>
      <c r="F23" s="18">
        <v>575751.67</v>
      </c>
      <c r="G23" s="18">
        <v>5349012.83</v>
      </c>
      <c r="H23" s="18">
        <f>IF(F23=0,0,F23-D23)</f>
        <v>0</v>
      </c>
      <c r="I23" s="18">
        <f>IF(G23=0,0,G23-E23)</f>
        <v>0</v>
      </c>
      <c r="J23" s="18">
        <v>957001.19</v>
      </c>
      <c r="K23" s="18">
        <v>8118536.36</v>
      </c>
      <c r="L23" s="18">
        <f>IF(J23=0,0,J23-F23)</f>
        <v>0</v>
      </c>
      <c r="M23" s="18">
        <f>IF(K23=0,0,K23-G23)</f>
        <v>0</v>
      </c>
      <c r="N23" s="18">
        <v>1704184.51</v>
      </c>
      <c r="O23" s="18">
        <v>8130541.36</v>
      </c>
      <c r="P23" s="18">
        <f>IF(N23=0,0,N23-J23)</f>
        <v>0</v>
      </c>
      <c r="Q23" s="18">
        <f>IF(O23=0,0,O23-K23)</f>
        <v>0</v>
      </c>
      <c r="R23" s="18">
        <v>1866897.12</v>
      </c>
      <c r="S23" s="18">
        <v>8196991.47</v>
      </c>
      <c r="T23" s="18">
        <f>IF(R23=0,0,R23-N23)</f>
        <v>0</v>
      </c>
      <c r="U23" s="18">
        <f>IF(S23=0,0,S23-O23)</f>
        <v>0</v>
      </c>
      <c r="V23" s="18">
        <v>2967837.7</v>
      </c>
      <c r="W23" s="18">
        <v>9486852.32</v>
      </c>
      <c r="X23" s="18">
        <f>IF(V23=0,0,V23-R23)</f>
        <v>0</v>
      </c>
      <c r="Y23" s="18">
        <f>IF(W23=0,0,W23-S23)</f>
        <v>0</v>
      </c>
      <c r="Z23" s="18">
        <f>D23+H23+L23+P23+T23+X23</f>
        <v>0</v>
      </c>
      <c r="AA23" s="18">
        <f>E23+I23+M23+Q23+U23+Y23</f>
        <v>0</v>
      </c>
      <c r="AB23" s="19">
        <f>IF(AA23=0,0,IF(Z23=0,0,(AA23-Z23)/Z23*100))</f>
        <v>0</v>
      </c>
      <c r="AC23" s="20">
        <f>IF(Z23=0,0,IF(B23=0,0,Z23/B23*100))</f>
        <v>0</v>
      </c>
      <c r="AD23" s="20">
        <f>IF(AA23=0,0,IF(C23=0,0,AA23/C23*100))</f>
        <v>0</v>
      </c>
      <c r="AE23" s="18">
        <v>0</v>
      </c>
    </row>
    <row r="24" spans="1:31" ht="24.75" customHeight="1">
      <c r="A24" s="13" t="s">
        <v>31</v>
      </c>
      <c r="B24" s="14">
        <v>683133293.8500001</v>
      </c>
      <c r="C24" s="14">
        <v>13000</v>
      </c>
      <c r="D24" s="14">
        <v>191297384.85</v>
      </c>
      <c r="E24" s="14">
        <v>4832829.029999999</v>
      </c>
      <c r="F24" s="14">
        <v>191391959.37</v>
      </c>
      <c r="G24" s="14">
        <v>313983440.84000003</v>
      </c>
      <c r="H24" s="14">
        <f>IF(F24=0,0,F24-D24)</f>
        <v>0</v>
      </c>
      <c r="I24" s="14">
        <f>IF(G24=0,0,G24-E24)</f>
        <v>0</v>
      </c>
      <c r="J24" s="14">
        <v>205630498.86</v>
      </c>
      <c r="K24" s="14">
        <v>314038761.78</v>
      </c>
      <c r="L24" s="14">
        <f>IF(J24=0,0,J24-F24)</f>
        <v>0</v>
      </c>
      <c r="M24" s="14">
        <f>IF(K24=0,0,K24-G24)</f>
        <v>0</v>
      </c>
      <c r="N24" s="14">
        <v>210379376.91000003</v>
      </c>
      <c r="O24" s="14">
        <v>314046942.58</v>
      </c>
      <c r="P24" s="14">
        <f>IF(N24=0,0,N24-J24)</f>
        <v>0</v>
      </c>
      <c r="Q24" s="14">
        <f>IF(O24=0,0,O24-K24)</f>
        <v>0</v>
      </c>
      <c r="R24" s="14">
        <v>210396089.98000002</v>
      </c>
      <c r="S24" s="14">
        <v>332330203.82</v>
      </c>
      <c r="T24" s="14">
        <f>IF(R24=0,0,R24-N24)</f>
        <v>0</v>
      </c>
      <c r="U24" s="14">
        <f>IF(S24=0,0,S24-O24)</f>
        <v>0</v>
      </c>
      <c r="V24" s="14">
        <v>413557116.14</v>
      </c>
      <c r="W24" s="14">
        <v>332442897.82</v>
      </c>
      <c r="X24" s="14">
        <f>IF(V24=0,0,V24-R24)</f>
        <v>0</v>
      </c>
      <c r="Y24" s="14">
        <f>IF(W24=0,0,W24-S24)</f>
        <v>0</v>
      </c>
      <c r="Z24" s="14">
        <f>D24+H24+L24+P24+T24+X24</f>
        <v>0</v>
      </c>
      <c r="AA24" s="14">
        <f>E24+I24+M24+Q24+U24+Y24</f>
        <v>0</v>
      </c>
      <c r="AB24" s="15">
        <f>IF(AA24=0,0,IF(Z24=0,0,(AA24-Z24)/Z24*100))</f>
        <v>0</v>
      </c>
      <c r="AC24" s="16">
        <f>IF(Z24=0,0,IF(B24=0,0,Z24/B24*100))</f>
        <v>0</v>
      </c>
      <c r="AD24" s="16">
        <f>IF(AA24=0,0,IF(C24=0,0,AA24/C24*100))</f>
        <v>0</v>
      </c>
      <c r="AE24" s="14">
        <v>0</v>
      </c>
    </row>
    <row r="25" spans="1:31" ht="24.75" customHeight="1">
      <c r="A25" s="22" t="s">
        <v>32</v>
      </c>
      <c r="B25" s="18">
        <v>171614.34</v>
      </c>
      <c r="C25" s="18">
        <v>0</v>
      </c>
      <c r="D25" s="18">
        <v>0</v>
      </c>
      <c r="E25" s="18">
        <v>334.52</v>
      </c>
      <c r="F25" s="18">
        <v>326.11</v>
      </c>
      <c r="G25" s="18">
        <v>334.52</v>
      </c>
      <c r="H25" s="18">
        <f>IF(F25=0,0,F25-D25)</f>
        <v>0</v>
      </c>
      <c r="I25" s="18">
        <f>IF(G25=0,0,G25-E25)</f>
        <v>0</v>
      </c>
      <c r="J25" s="18">
        <v>326.11</v>
      </c>
      <c r="K25" s="18">
        <v>334.52</v>
      </c>
      <c r="L25" s="18">
        <f>IF(J25=0,0,J25-F25)</f>
        <v>0</v>
      </c>
      <c r="M25" s="18">
        <f>IF(K25=0,0,K25-G25)</f>
        <v>0</v>
      </c>
      <c r="N25" s="18">
        <v>171613.99</v>
      </c>
      <c r="O25" s="18">
        <v>334.52</v>
      </c>
      <c r="P25" s="18">
        <f>IF(N25=0,0,N25-J25)</f>
        <v>0</v>
      </c>
      <c r="Q25" s="18">
        <f>IF(O25=0,0,O25-K25)</f>
        <v>0</v>
      </c>
      <c r="R25" s="18">
        <v>171613.99</v>
      </c>
      <c r="S25" s="18">
        <v>334.52</v>
      </c>
      <c r="T25" s="18">
        <f>IF(R25=0,0,R25-N25)</f>
        <v>0</v>
      </c>
      <c r="U25" s="18">
        <f>IF(S25=0,0,S25-O25)</f>
        <v>0</v>
      </c>
      <c r="V25" s="18">
        <v>171613.99</v>
      </c>
      <c r="W25" s="18">
        <v>334.52</v>
      </c>
      <c r="X25" s="18">
        <f>IF(V25=0,0,V25-R25)</f>
        <v>0</v>
      </c>
      <c r="Y25" s="18">
        <f>IF(W25=0,0,W25-S25)</f>
        <v>0</v>
      </c>
      <c r="Z25" s="18">
        <f>D25+H25+L25+P25+T25+X25</f>
        <v>0</v>
      </c>
      <c r="AA25" s="18">
        <f>E25+I25+M25+Q25+U25+Y25</f>
        <v>0</v>
      </c>
      <c r="AB25" s="19">
        <f>IF(AA25=0,0,IF(Z25=0,0,(AA25-Z25)/Z25*100))</f>
        <v>0</v>
      </c>
      <c r="AC25" s="20">
        <f>IF(Z25=0,0,IF(B25=0,0,Z25/B25*100))</f>
        <v>0</v>
      </c>
      <c r="AD25" s="20">
        <f>IF(AA25=0,0,IF(C25=0,0,AA25/C25*100))</f>
        <v>0</v>
      </c>
      <c r="AE25" s="18">
        <v>0</v>
      </c>
    </row>
    <row r="26" spans="1:31" ht="24.75" customHeight="1">
      <c r="A26" s="22" t="s">
        <v>33</v>
      </c>
      <c r="B26" s="18">
        <v>636304744.36</v>
      </c>
      <c r="C26" s="18">
        <v>0</v>
      </c>
      <c r="D26" s="18">
        <v>191287242.01</v>
      </c>
      <c r="E26" s="18">
        <v>4589133.12</v>
      </c>
      <c r="F26" s="18">
        <v>191287242.01</v>
      </c>
      <c r="G26" s="18">
        <v>313536907.67</v>
      </c>
      <c r="H26" s="18">
        <f>IF(F26=0,0,F26-D26)</f>
        <v>0</v>
      </c>
      <c r="I26" s="18">
        <f>IF(G26=0,0,G26-E26)</f>
        <v>0</v>
      </c>
      <c r="J26" s="18">
        <v>191287242.01</v>
      </c>
      <c r="K26" s="18">
        <v>313536907.67</v>
      </c>
      <c r="L26" s="18">
        <f>IF(J26=0,0,J26-F26)</f>
        <v>0</v>
      </c>
      <c r="M26" s="18">
        <f>IF(K26=0,0,K26-G26)</f>
        <v>0</v>
      </c>
      <c r="N26" s="18">
        <v>191303515.56</v>
      </c>
      <c r="O26" s="18">
        <v>313536907.67</v>
      </c>
      <c r="P26" s="18">
        <f>IF(N26=0,0,N26-J26)</f>
        <v>0</v>
      </c>
      <c r="Q26" s="18">
        <f>IF(O26=0,0,O26-K26)</f>
        <v>0</v>
      </c>
      <c r="R26" s="18">
        <v>191303515.56</v>
      </c>
      <c r="S26" s="18">
        <v>313536907.67</v>
      </c>
      <c r="T26" s="18">
        <f>IF(R26=0,0,R26-N26)</f>
        <v>0</v>
      </c>
      <c r="U26" s="18">
        <f>IF(S26=0,0,S26-O26)</f>
        <v>0</v>
      </c>
      <c r="V26" s="18">
        <v>394206813.62</v>
      </c>
      <c r="W26" s="18">
        <v>313536907.67</v>
      </c>
      <c r="X26" s="18">
        <f>IF(V26=0,0,V26-R26)</f>
        <v>0</v>
      </c>
      <c r="Y26" s="18">
        <f>IF(W26=0,0,W26-S26)</f>
        <v>0</v>
      </c>
      <c r="Z26" s="18">
        <f>D26+H26+L26+P26+T26+X26</f>
        <v>0</v>
      </c>
      <c r="AA26" s="18">
        <f>E26+I26+M26+Q26+U26+Y26</f>
        <v>0</v>
      </c>
      <c r="AB26" s="19">
        <f>IF(AA26=0,0,IF(Z26=0,0,(AA26-Z26)/Z26*100))</f>
        <v>0</v>
      </c>
      <c r="AC26" s="20">
        <f>IF(Z26=0,0,IF(B26=0,0,Z26/B26*100))</f>
        <v>0</v>
      </c>
      <c r="AD26" s="20">
        <f>IF(AA26=0,0,IF(C26=0,0,AA26/C26*100))</f>
        <v>0</v>
      </c>
      <c r="AE26" s="18">
        <v>0</v>
      </c>
    </row>
    <row r="27" spans="1:31" ht="24.75" customHeight="1">
      <c r="A27" s="22" t="s">
        <v>34</v>
      </c>
      <c r="B27" s="18">
        <v>168765.84</v>
      </c>
      <c r="C27" s="18">
        <v>0</v>
      </c>
      <c r="D27" s="18">
        <v>0</v>
      </c>
      <c r="E27" s="18">
        <v>0</v>
      </c>
      <c r="F27" s="18">
        <v>12300</v>
      </c>
      <c r="G27" s="18">
        <v>16361.6</v>
      </c>
      <c r="H27" s="18">
        <f>IF(F27=0,0,F27-D27)</f>
        <v>0</v>
      </c>
      <c r="I27" s="18">
        <f>IF(G27=0,0,G27-E27)</f>
        <v>0</v>
      </c>
      <c r="J27" s="18">
        <v>24600</v>
      </c>
      <c r="K27" s="18">
        <v>26178.56</v>
      </c>
      <c r="L27" s="18">
        <f>IF(J27=0,0,J27-F27)</f>
        <v>0</v>
      </c>
      <c r="M27" s="18">
        <f>IF(K27=0,0,K27-G27)</f>
        <v>0</v>
      </c>
      <c r="N27" s="18">
        <v>29520</v>
      </c>
      <c r="O27" s="18">
        <v>34359.36</v>
      </c>
      <c r="P27" s="18">
        <f>IF(N27=0,0,N27-J27)</f>
        <v>0</v>
      </c>
      <c r="Q27" s="18">
        <f>IF(O27=0,0,O27-K27)</f>
        <v>0</v>
      </c>
      <c r="R27" s="18">
        <v>32964</v>
      </c>
      <c r="S27" s="18">
        <v>34359.36</v>
      </c>
      <c r="T27" s="18">
        <f>IF(R27=0,0,R27-N27)</f>
        <v>0</v>
      </c>
      <c r="U27" s="18">
        <f>IF(S27=0,0,S27-O27)</f>
        <v>0</v>
      </c>
      <c r="V27" s="18">
        <v>32964</v>
      </c>
      <c r="W27" s="18">
        <v>34359.36</v>
      </c>
      <c r="X27" s="18">
        <f>IF(V27=0,0,V27-R27)</f>
        <v>0</v>
      </c>
      <c r="Y27" s="18">
        <f>IF(W27=0,0,W27-S27)</f>
        <v>0</v>
      </c>
      <c r="Z27" s="18">
        <f>D27+H27+L27+P27+T27+X27</f>
        <v>0</v>
      </c>
      <c r="AA27" s="18">
        <f>E27+I27+M27+Q27+U27+Y27</f>
        <v>0</v>
      </c>
      <c r="AB27" s="19">
        <f>IF(AA27=0,0,IF(Z27=0,0,(AA27-Z27)/Z27*100))</f>
        <v>0</v>
      </c>
      <c r="AC27" s="20">
        <f>IF(Z27=0,0,IF(B27=0,0,Z27/B27*100))</f>
        <v>0</v>
      </c>
      <c r="AD27" s="20">
        <f>IF(AA27=0,0,IF(C27=0,0,AA27/C27*100))</f>
        <v>0</v>
      </c>
      <c r="AE27" s="18">
        <v>0</v>
      </c>
    </row>
    <row r="28" spans="1:31" ht="24.75" customHeight="1">
      <c r="A28" s="22" t="s">
        <v>35</v>
      </c>
      <c r="B28" s="18">
        <v>46488169.31</v>
      </c>
      <c r="C28" s="18">
        <v>13000</v>
      </c>
      <c r="D28" s="18">
        <v>10142.84</v>
      </c>
      <c r="E28" s="18">
        <v>243361.39</v>
      </c>
      <c r="F28" s="18">
        <v>92091.25</v>
      </c>
      <c r="G28" s="18">
        <v>429837.05</v>
      </c>
      <c r="H28" s="18">
        <f>IF(F28=0,0,F28-D28)</f>
        <v>0</v>
      </c>
      <c r="I28" s="18">
        <f>IF(G28=0,0,G28-E28)</f>
        <v>0</v>
      </c>
      <c r="J28" s="18">
        <v>14318330.74</v>
      </c>
      <c r="K28" s="18">
        <v>475341.03</v>
      </c>
      <c r="L28" s="18">
        <f>IF(J28=0,0,J28-F28)</f>
        <v>0</v>
      </c>
      <c r="M28" s="18">
        <f>IF(K28=0,0,K28-G28)</f>
        <v>0</v>
      </c>
      <c r="N28" s="18">
        <v>18874727.36</v>
      </c>
      <c r="O28" s="18">
        <v>475341.03</v>
      </c>
      <c r="P28" s="18">
        <f>IF(N28=0,0,N28-J28)</f>
        <v>0</v>
      </c>
      <c r="Q28" s="18">
        <f>IF(O28=0,0,O28-K28)</f>
        <v>0</v>
      </c>
      <c r="R28" s="18">
        <v>18887996.43</v>
      </c>
      <c r="S28" s="18">
        <v>18758602.27</v>
      </c>
      <c r="T28" s="18">
        <f>IF(R28=0,0,R28-N28)</f>
        <v>0</v>
      </c>
      <c r="U28" s="18">
        <f>IF(S28=0,0,S28-O28)</f>
        <v>0</v>
      </c>
      <c r="V28" s="18">
        <v>19145724.53</v>
      </c>
      <c r="W28" s="18">
        <v>18871296.27</v>
      </c>
      <c r="X28" s="18">
        <f>IF(V28=0,0,V28-R28)</f>
        <v>0</v>
      </c>
      <c r="Y28" s="18">
        <f>IF(W28=0,0,W28-S28)</f>
        <v>0</v>
      </c>
      <c r="Z28" s="18">
        <f>D28+H28+L28+P28+T28+X28</f>
        <v>0</v>
      </c>
      <c r="AA28" s="18">
        <f>E28+I28+M28+Q28+U28+Y28</f>
        <v>0</v>
      </c>
      <c r="AB28" s="19">
        <f>IF(AA28=0,0,IF(Z28=0,0,(AA28-Z28)/Z28*100))</f>
        <v>0</v>
      </c>
      <c r="AC28" s="20">
        <f>IF(Z28=0,0,IF(B28=0,0,Z28/B28*100))</f>
        <v>0</v>
      </c>
      <c r="AD28" s="20">
        <f>IF(AA28=0,0,IF(C28=0,0,AA28/C28*100))</f>
        <v>0</v>
      </c>
      <c r="AE28" s="18">
        <v>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Furkan Gökalp</cp:lastModifiedBy>
  <cp:lastPrinted>2021-05-21T11:43:44Z</cp:lastPrinted>
  <dcterms:created xsi:type="dcterms:W3CDTF">2021-05-12T10:51:16Z</dcterms:created>
  <dcterms:modified xsi:type="dcterms:W3CDTF">2021-05-26T11:49:27Z</dcterms:modified>
  <cp:category/>
  <cp:version/>
  <cp:contentType/>
  <cp:contentStatus/>
</cp:coreProperties>
</file>