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'Sayfa1'!$A$19</definedName>
    <definedName name="ButceYil">'Sayfa1'!$B$10</definedName>
    <definedName name="FormatSatir">'Sayfa1'!$A$4</definedName>
    <definedName name="KurAd">'Sayfa1'!$B$12</definedName>
    <definedName name="KurKod">'Sayfa1'!$B$11</definedName>
    <definedName name="ToplamFormatSatir">'Sayfa1'!$A$2</definedName>
    <definedName name="ToplamSatir">'Sayfa1'!#REF!</definedName>
  </definedNames>
  <calcPr fullCalcOnLoad="1"/>
</workbook>
</file>

<file path=xl/sharedStrings.xml><?xml version="1.0" encoding="utf-8"?>
<sst xmlns="http://schemas.openxmlformats.org/spreadsheetml/2006/main" count="156" uniqueCount="29">
  <si>
    <t/>
  </si>
  <si>
    <t>Kurum Kod:</t>
  </si>
  <si>
    <t>Yıl:</t>
  </si>
  <si>
    <t>Kurum Ad:</t>
  </si>
  <si>
    <t>ŞUBAT</t>
  </si>
  <si>
    <t>MART</t>
  </si>
  <si>
    <t>NİSAN</t>
  </si>
  <si>
    <t>MAYIS</t>
  </si>
  <si>
    <t>HAZİRAN</t>
  </si>
  <si>
    <t>PROGRAMLAR TOPLAMI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</si>
  <si>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</si>
  <si>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</si>
  <si>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</si>
  <si>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</si>
  <si>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</si>
  <si>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</si>
  <si>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</si>
  <si>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</si>
  <si>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</si>
  <si>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EK- 3 PROGRAM SINIFLANDIRMASINA GÖRE BÜTÇE GİDERLERİNİN GELİŞİMİ</t>
  </si>
  <si>
    <t>0401</t>
  </si>
  <si>
    <t>YÜKSEKÖĞRETİM KURULU</t>
  </si>
  <si>
    <t>YÜKSEKÖĞRETİM</t>
  </si>
  <si>
    <t>YÜKSEKÖĞRETİM SİSTEMİNİN PLANLANMASI, KOORDİNASYONU VE DENETİMİ</t>
  </si>
  <si>
    <t>YÖNETİM VE DESTEK PROGRAMI</t>
  </si>
  <si>
    <t>TEFTİŞ, DENETİM VE DANIŞMANLIK HİZMETLERİ</t>
  </si>
  <si>
    <t>ÜST YÖNETİM, İDARİ VE MALİ HİZMETLER</t>
  </si>
  <si>
    <t>PROGRAM DIŞI GİDERLER</t>
  </si>
  <si>
    <t>YÜKSEKÖĞRETİM KURULU ARACILIĞIYLA SAĞLANAN KAYNAKLAR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</si>
</sst>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9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/>
    </xf>
    <xf numFmtId="1" fontId="6" fillId="0" borderId="0" xfId="62" applyNumberFormat="1" applyFont="1" applyAlignment="1">
      <alignment vertical="center"/>
      <protection/>
    </xf>
    <xf numFmtId="3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9" fontId="7" fillId="0" borderId="14" xfId="0" applyNumberFormat="1" applyFont="1" applyBorder="1" applyAlignment="1">
      <alignment wrapText="1"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 indent="1"/>
    </xf>
    <xf numFmtId="3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="85" zoomScaleNormal="85" workbookViewId="0" topLeftCell="A15">
      <selection activeCell="I33" sqref="I33"/>
    </sheetView>
  </sheetViews>
  <sheetFormatPr defaultColWidth="9.125" defaultRowHeight="13.5" customHeight="1"/>
  <cols>
    <col min="1" max="1" width="125.625" style="4" customWidth="1"/>
    <col min="2" max="2" width="19.625" style="9" customWidth="1"/>
    <col min="3" max="3" width="22.625" style="9" customWidth="1"/>
    <col min="4" max="5" width="20.625" style="9" customWidth="1"/>
    <col min="6" max="7" width="20.625" style="9" hidden="1" customWidth="1"/>
    <col min="8" max="9" width="20.625" style="9" customWidth="1"/>
    <col min="10" max="11" width="20.625" style="9" hidden="1" customWidth="1"/>
    <col min="12" max="13" width="20.625" style="9" customWidth="1"/>
    <col min="14" max="15" width="20.625" style="9" hidden="1" customWidth="1"/>
    <col min="16" max="17" width="20.625" style="9" customWidth="1"/>
    <col min="18" max="18" width="20.625" style="9" hidden="1" customWidth="1"/>
    <col min="19" max="19" width="20.625" style="4" hidden="1" customWidth="1"/>
    <col min="20" max="21" width="20.625" style="4" customWidth="1"/>
    <col min="22" max="23" width="20.625" style="4" hidden="1" customWidth="1"/>
    <col min="24" max="27" width="20.625" style="4" customWidth="1"/>
    <col min="28" max="29" width="9.125" style="4" customWidth="1"/>
    <col min="30" max="31" width="20.625" style="4" customWidth="1"/>
    <col min="32" max="16384" width="9.125" style="4" customWidth="1"/>
  </cols>
  <sheetData>
    <row r="1" spans="1:18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</row>
    <row r="2" spans="1:31" ht="14.25" hidden="1" thickBot="1">
      <c r="A2" s="14" t="s">
        <v>9</v>
      </c>
      <c r="B2" s="12">
        <v>0</v>
      </c>
      <c r="C2" s="12">
        <v>0</v>
      </c>
      <c r="D2" s="12">
        <v>0</v>
      </c>
      <c r="E2" s="12">
        <v>0</v>
      </c>
      <c r="F2" s="12"/>
      <c r="G2" s="12"/>
      <c r="H2" s="12">
        <f>IF(F2=0,0,F2-D2)</f>
        <v>0</v>
      </c>
      <c r="I2" s="12">
        <f>IF(G2=0,0,G2-E2)</f>
        <v>0</v>
      </c>
      <c r="J2" s="12"/>
      <c r="K2" s="12"/>
      <c r="L2" s="12">
        <f>IF(J2=0,0,J2-F2)</f>
        <v>0</v>
      </c>
      <c r="M2" s="12">
        <f>IF(K2=0,0,K2-G2)</f>
        <v>0</v>
      </c>
      <c r="N2" s="12"/>
      <c r="O2" s="12"/>
      <c r="P2" s="12">
        <f>IF(N2=0,0,N2-J2)</f>
        <v>0</v>
      </c>
      <c r="Q2" s="12">
        <f>IF(O2=0,0,O2-K2)</f>
        <v>0</v>
      </c>
      <c r="R2" s="12"/>
      <c r="S2" s="12"/>
      <c r="T2" s="12">
        <f>IF(R2=0,0,R2-N2)</f>
        <v>0</v>
      </c>
      <c r="U2" s="12">
        <f>IF(S2=0,0,S2-O2)</f>
        <v>0</v>
      </c>
      <c r="V2" s="12"/>
      <c r="W2" s="12"/>
      <c r="X2" s="12">
        <f>IF(V2=0,0,V2-R2)</f>
        <v>0</v>
      </c>
      <c r="Y2" s="12">
        <f>IF(W2=0,0,W2-S2)</f>
        <v>0</v>
      </c>
      <c r="Z2" s="12">
        <f>D2+H2+L2+P2+T2+X2</f>
        <v>0</v>
      </c>
      <c r="AA2" s="12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2">
        <v>-1</v>
      </c>
    </row>
    <row r="3" spans="1:24" ht="12.75" customHeight="1" hidden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s="10" customFormat="1" ht="13.5" hidden="1">
      <c r="A4" s="22"/>
      <c r="B4" s="18">
        <v>0</v>
      </c>
      <c r="C4" s="18">
        <v>0</v>
      </c>
      <c r="D4" s="18">
        <v>0</v>
      </c>
      <c r="E4" s="18">
        <v>0</v>
      </c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23">
        <f>IF(AA4=0,0,IF(Z4=0,0,(AA4-Z4)/Z4*100))</f>
        <v>0</v>
      </c>
      <c r="AC4" s="24">
        <f>IF(Z4=0,0,IF(B4=0,0,Z4/B4*100))</f>
        <v>0</v>
      </c>
      <c r="AD4" s="24">
        <f>IF(AA4=0,0,IF(C4=0,0,AA4/C4*100))</f>
        <v>0</v>
      </c>
      <c r="AE4" s="18">
        <v>-1</v>
      </c>
    </row>
    <row r="5" spans="1:31" ht="13.5" hidden="1">
      <c r="A5" s="26"/>
      <c r="B5" s="27">
        <v>0</v>
      </c>
      <c r="C5" s="27">
        <v>0</v>
      </c>
      <c r="D5" s="27">
        <v>0</v>
      </c>
      <c r="E5" s="27">
        <v>0</v>
      </c>
      <c r="F5" s="27"/>
      <c r="G5" s="27"/>
      <c r="H5" s="27">
        <f>IF(F5=0,0,F5-D5)</f>
        <v>0</v>
      </c>
      <c r="I5" s="27">
        <f>IF(G5=0,0,G5-E5)</f>
        <v>0</v>
      </c>
      <c r="J5" s="27"/>
      <c r="K5" s="27"/>
      <c r="L5" s="27">
        <f>IF(J5=0,0,J5-F5)</f>
        <v>0</v>
      </c>
      <c r="M5" s="27">
        <f>IF(K5=0,0,K5-G5)</f>
        <v>0</v>
      </c>
      <c r="N5" s="27"/>
      <c r="O5" s="27"/>
      <c r="P5" s="27">
        <f>IF(N5=0,0,N5-J5)</f>
        <v>0</v>
      </c>
      <c r="Q5" s="27">
        <f>IF(O5=0,0,O5-K5)</f>
        <v>0</v>
      </c>
      <c r="R5" s="27"/>
      <c r="S5" s="27"/>
      <c r="T5" s="27">
        <f>IF(R5=0,0,R5-N5)</f>
        <v>0</v>
      </c>
      <c r="U5" s="27">
        <f>IF(S5=0,0,S5-O5)</f>
        <v>0</v>
      </c>
      <c r="V5" s="27"/>
      <c r="W5" s="27"/>
      <c r="X5" s="27">
        <f>IF(V5=0,0,V5-R5)</f>
        <v>0</v>
      </c>
      <c r="Y5" s="27">
        <f>IF(W5=0,0,W5-S5)</f>
        <v>0</v>
      </c>
      <c r="Z5" s="27">
        <f>D5+H5+L5+P5+T5+X5</f>
        <v>0</v>
      </c>
      <c r="AA5" s="27">
        <f>E5+I5+M5+Q5+U5+Y5</f>
        <v>0</v>
      </c>
      <c r="AB5" s="28">
        <f>IF(AA5=0,0,IF(Z5=0,0,(AA5-Z5)/Z5*100))</f>
        <v>0</v>
      </c>
      <c r="AC5" s="29">
        <f>IF(Z5=0,0,IF(B5=0,0,Z5/B5*100))</f>
        <v>0</v>
      </c>
      <c r="AD5" s="29">
        <f>IF(AA5=0,0,IF(C5=0,0,AA5/C5*100))</f>
        <v>0</v>
      </c>
      <c r="AE5" s="27">
        <v>-1</v>
      </c>
    </row>
    <row r="6" spans="1:31" ht="13.5" hidden="1">
      <c r="A6" s="25"/>
      <c r="B6" s="19">
        <v>0</v>
      </c>
      <c r="C6" s="19">
        <v>0</v>
      </c>
      <c r="D6" s="19">
        <v>0</v>
      </c>
      <c r="E6" s="19">
        <v>0</v>
      </c>
      <c r="F6" s="19"/>
      <c r="G6" s="19"/>
      <c r="H6" s="19">
        <f>IF(F6=0,0,F6-D6)</f>
        <v>0</v>
      </c>
      <c r="I6" s="19">
        <f>IF(G6=0,0,G6-E6)</f>
        <v>0</v>
      </c>
      <c r="J6" s="19"/>
      <c r="K6" s="19"/>
      <c r="L6" s="19">
        <f>IF(J6=0,0,J6-F6)</f>
        <v>0</v>
      </c>
      <c r="M6" s="19">
        <f>IF(K6=0,0,K6-G6)</f>
        <v>0</v>
      </c>
      <c r="N6" s="19"/>
      <c r="O6" s="19"/>
      <c r="P6" s="19">
        <f>IF(N6=0,0,N6-J6)</f>
        <v>0</v>
      </c>
      <c r="Q6" s="19">
        <f>IF(O6=0,0,O6-K6)</f>
        <v>0</v>
      </c>
      <c r="R6" s="19"/>
      <c r="S6" s="19"/>
      <c r="T6" s="19">
        <f>IF(R6=0,0,R6-N6)</f>
        <v>0</v>
      </c>
      <c r="U6" s="19">
        <f>IF(S6=0,0,S6-O6)</f>
        <v>0</v>
      </c>
      <c r="V6" s="19"/>
      <c r="W6" s="19"/>
      <c r="X6" s="19">
        <f>IF(V6=0,0,V6-R6)</f>
        <v>0</v>
      </c>
      <c r="Y6" s="19">
        <f>IF(W6=0,0,W6-S6)</f>
        <v>0</v>
      </c>
      <c r="Z6" s="19">
        <f>D6+H6+L6+P6+T6+X6</f>
        <v>0</v>
      </c>
      <c r="AA6" s="19">
        <f>E6+I6+M6+Q6+U6+Y6</f>
        <v>0</v>
      </c>
      <c r="AB6" s="20">
        <f>IF(AA6=0,0,IF(Z6=0,0,(AA6-Z6)/Z6*100))</f>
        <v>0</v>
      </c>
      <c r="AC6" s="21">
        <f>IF(Z6=0,0,IF(B6=0,0,Z6/B6*100))</f>
        <v>0</v>
      </c>
      <c r="AD6" s="21">
        <f>IF(AA6=0,0,IF(C6=0,0,AA6/C6*100))</f>
        <v>0</v>
      </c>
      <c r="AE6" s="19">
        <v>-1</v>
      </c>
    </row>
    <row r="7" spans="1:18" ht="12.75" customHeight="1" hidden="1">
      <c r="A7" s="1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 customHeight="1" hidden="1">
      <c r="A9" s="5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</row>
    <row r="10" spans="1:18" ht="15.75" customHeight="1" hidden="1">
      <c r="A10" s="3" t="s">
        <v>2</v>
      </c>
      <c r="B10" s="13">
        <v>2022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6" t="s">
        <v>0</v>
      </c>
      <c r="R10" s="6" t="s">
        <v>0</v>
      </c>
    </row>
    <row r="11" spans="1:18" ht="13.5" hidden="1">
      <c r="A11" s="7" t="s">
        <v>1</v>
      </c>
      <c r="B11" s="8" t="s">
        <v>20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</row>
    <row r="12" spans="1:2" ht="13.5" hidden="1">
      <c r="A12" s="4" t="s">
        <v>3</v>
      </c>
      <c r="B12" s="9" t="s">
        <v>21</v>
      </c>
    </row>
    <row r="13" ht="13.5" hidden="1"/>
    <row r="14" ht="13.5" customHeight="1" hidden="1"/>
    <row r="15" spans="1:31" ht="22.5" customHeight="1">
      <c r="A15" s="32" t="s">
        <v>19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16" ht="17.25" customHeight="1" thickBot="1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31" ht="39" customHeight="1">
      <c r="A17" s="30">
        <f>KurAd</f>
        <v>0</v>
      </c>
      <c r="B17" s="30" t="str">
        <f>ButceYil-1&amp;" "&amp;"GERÇEKLEŞME TOPLAMI"</f>
        <v>-1 GERÇEKLEŞME TOPLAMI</v>
      </c>
      <c r="C17" s="30" t="str">
        <f>ButceYil&amp;" "&amp;"BAŞLANGIÇ ÖDENEĞİ"</f>
        <v> BAŞLANGIÇ ÖDENEĞİ</v>
      </c>
      <c r="D17" s="30" t="s">
        <v>10</v>
      </c>
      <c r="E17" s="30" t="s">
        <v>0</v>
      </c>
      <c r="F17" s="30" t="s">
        <v>4</v>
      </c>
      <c r="G17" s="30" t="s">
        <v>0</v>
      </c>
      <c r="H17" s="30" t="s">
        <v>11</v>
      </c>
      <c r="I17" s="30" t="s">
        <v>0</v>
      </c>
      <c r="J17" s="30" t="s">
        <v>5</v>
      </c>
      <c r="K17" s="30" t="s">
        <v>0</v>
      </c>
      <c r="L17" s="30" t="s">
        <v>12</v>
      </c>
      <c r="M17" s="30" t="s">
        <v>0</v>
      </c>
      <c r="N17" s="30" t="s">
        <v>6</v>
      </c>
      <c r="O17" s="30" t="s">
        <v>0</v>
      </c>
      <c r="P17" s="30" t="s">
        <v>13</v>
      </c>
      <c r="Q17" s="30" t="s">
        <v>0</v>
      </c>
      <c r="R17" s="30" t="s">
        <v>7</v>
      </c>
      <c r="S17" s="30" t="s">
        <v>0</v>
      </c>
      <c r="T17" s="30" t="s">
        <v>14</v>
      </c>
      <c r="U17" s="30" t="s">
        <v>0</v>
      </c>
      <c r="V17" s="30" t="s">
        <v>8</v>
      </c>
      <c r="W17" s="30" t="s">
        <v>0</v>
      </c>
      <c r="X17" s="30" t="s">
        <v>15</v>
      </c>
      <c r="Y17" s="30" t="s">
        <v>0</v>
      </c>
      <c r="Z17" s="30" t="s">
        <v>16</v>
      </c>
      <c r="AA17" s="30" t="s">
        <v>0</v>
      </c>
      <c r="AB17" s="30" t="s">
        <v>17</v>
      </c>
      <c r="AC17" s="30" t="s">
        <v>18</v>
      </c>
      <c r="AD17" s="30" t="s">
        <v>0</v>
      </c>
      <c r="AE17" s="30" t="str">
        <f>ButceYil&amp;" "&amp;"YILSONU GERÇEKLEŞME TAHMİNİ"</f>
        <v> YILSONU GERÇEKLEŞME TAHMİNİ</v>
      </c>
    </row>
    <row r="18" spans="1:31" ht="39" customHeight="1" thickBot="1">
      <c r="A18" s="31" t="s">
        <v>0</v>
      </c>
      <c r="B18" s="31" t="s">
        <v>0</v>
      </c>
      <c r="C18" s="31" t="s">
        <v>0</v>
      </c>
      <c r="D18" s="11">
        <f>ButceYil-1</f>
        <v>-1</v>
      </c>
      <c r="E18" s="11">
        <f>ButceYil</f>
        <v>0</v>
      </c>
      <c r="F18" s="11">
        <f>ButceYil-1</f>
        <v>-1</v>
      </c>
      <c r="G18" s="11">
        <f>ButceYil</f>
        <v>0</v>
      </c>
      <c r="H18" s="11">
        <f>ButceYil-1</f>
        <v>-1</v>
      </c>
      <c r="I18" s="11">
        <f>ButceYil</f>
        <v>0</v>
      </c>
      <c r="J18" s="11">
        <f>ButceYil-1</f>
        <v>-1</v>
      </c>
      <c r="K18" s="11">
        <f>ButceYil</f>
        <v>0</v>
      </c>
      <c r="L18" s="11">
        <f>ButceYil-1</f>
        <v>-1</v>
      </c>
      <c r="M18" s="11">
        <f>ButceYil</f>
        <v>0</v>
      </c>
      <c r="N18" s="11">
        <f>ButceYil-1</f>
        <v>-1</v>
      </c>
      <c r="O18" s="11">
        <f>ButceYil</f>
        <v>0</v>
      </c>
      <c r="P18" s="11">
        <f>ButceYil-1</f>
        <v>-1</v>
      </c>
      <c r="Q18" s="11">
        <f>ButceYil</f>
        <v>0</v>
      </c>
      <c r="R18" s="11">
        <f>ButceYil-1</f>
        <v>-1</v>
      </c>
      <c r="S18" s="11">
        <f>ButceYil</f>
        <v>0</v>
      </c>
      <c r="T18" s="11">
        <f>ButceYil-1</f>
        <v>-1</v>
      </c>
      <c r="U18" s="11">
        <f>ButceYil</f>
        <v>0</v>
      </c>
      <c r="V18" s="11">
        <f>ButceYil-1</f>
        <v>-1</v>
      </c>
      <c r="W18" s="11">
        <f>ButceYil</f>
        <v>0</v>
      </c>
      <c r="X18" s="11">
        <f>ButceYil-1</f>
        <v>-1</v>
      </c>
      <c r="Y18" s="11">
        <f>ButceYil</f>
        <v>0</v>
      </c>
      <c r="Z18" s="11">
        <f>ButceYil-1</f>
        <v>-1</v>
      </c>
      <c r="AA18" s="11">
        <f>ButceYil</f>
        <v>0</v>
      </c>
      <c r="AB18" s="31" t="s">
        <v>0</v>
      </c>
      <c r="AC18" s="11">
        <f>ButceYil-1</f>
        <v>-1</v>
      </c>
      <c r="AD18" s="11">
        <f>ButceYil</f>
        <v>0</v>
      </c>
      <c r="AE18" s="31" t="s">
        <v>0</v>
      </c>
    </row>
    <row r="19" spans="1:31" ht="24.75" customHeight="1">
      <c r="A19" s="22" t="s">
        <v>22</v>
      </c>
      <c r="B19" s="18">
        <v>125964947.15</v>
      </c>
      <c r="C19" s="18">
        <v>145018000</v>
      </c>
      <c r="D19" s="18">
        <v>7015389.32</v>
      </c>
      <c r="E19" s="18">
        <v>10650461.46</v>
      </c>
      <c r="F19" s="18">
        <v>12592555.47</v>
      </c>
      <c r="G19" s="18">
        <v>25759003.14</v>
      </c>
      <c r="H19" s="18">
        <f>IF(F19=0,0,F19-D19)</f>
        <v>0</v>
      </c>
      <c r="I19" s="18">
        <f>IF(G19=0,0,G19-E19)</f>
        <v>0</v>
      </c>
      <c r="J19" s="18">
        <v>35523047.3</v>
      </c>
      <c r="K19" s="18">
        <v>36490425.31</v>
      </c>
      <c r="L19" s="18">
        <f>IF(J19=0,0,J19-F19)</f>
        <v>0</v>
      </c>
      <c r="M19" s="18">
        <f>IF(K19=0,0,K19-G19)</f>
        <v>0</v>
      </c>
      <c r="N19" s="18">
        <v>43692357.15</v>
      </c>
      <c r="O19" s="18">
        <v>61836466.87</v>
      </c>
      <c r="P19" s="18">
        <f>IF(N19=0,0,N19-J19)</f>
        <v>0</v>
      </c>
      <c r="Q19" s="18">
        <f>IF(O19=0,0,O19-K19)</f>
        <v>0</v>
      </c>
      <c r="R19" s="18">
        <v>49471329.83</v>
      </c>
      <c r="S19" s="18">
        <v>71709137.29</v>
      </c>
      <c r="T19" s="18">
        <f>IF(R19=0,0,R19-N19)</f>
        <v>0</v>
      </c>
      <c r="U19" s="18">
        <f>IF(S19=0,0,S19-O19)</f>
        <v>0</v>
      </c>
      <c r="V19" s="18">
        <v>55318545.66</v>
      </c>
      <c r="W19" s="18">
        <v>80645947.23</v>
      </c>
      <c r="X19" s="18">
        <f>IF(V19=0,0,V19-R19)</f>
        <v>0</v>
      </c>
      <c r="Y19" s="18">
        <f>IF(W19=0,0,W19-S19)</f>
        <v>0</v>
      </c>
      <c r="Z19" s="18">
        <f>D19+H19+L19+P19+T19+X19</f>
        <v>0</v>
      </c>
      <c r="AA19" s="18">
        <f>E19+I19+M19+Q19+U19+Y19</f>
        <v>0</v>
      </c>
      <c r="AB19" s="23">
        <f>IF(AA19=0,0,IF(Z19=0,0,(AA19-Z19)/Z19*100))</f>
        <v>0</v>
      </c>
      <c r="AC19" s="24">
        <f>IF(Z19=0,0,IF(B19=0,0,Z19/B19*100))</f>
        <v>0</v>
      </c>
      <c r="AD19" s="24">
        <f>IF(AA19=0,0,IF(C19=0,0,AA19/C19*100))</f>
        <v>0</v>
      </c>
      <c r="AE19" s="18">
        <v>0</v>
      </c>
    </row>
    <row r="20" spans="1:31" ht="24.75" customHeight="1">
      <c r="A20" s="26" t="s">
        <v>23</v>
      </c>
      <c r="B20" s="27">
        <v>125964947.15</v>
      </c>
      <c r="C20" s="27">
        <v>145018000</v>
      </c>
      <c r="D20" s="27">
        <v>7015389.32</v>
      </c>
      <c r="E20" s="27">
        <v>10650461.46</v>
      </c>
      <c r="F20" s="27">
        <v>12592555.47</v>
      </c>
      <c r="G20" s="27">
        <v>25759003.14</v>
      </c>
      <c r="H20" s="27">
        <f>IF(F20=0,0,F20-D20)</f>
        <v>0</v>
      </c>
      <c r="I20" s="27">
        <f>IF(G20=0,0,G20-E20)</f>
        <v>0</v>
      </c>
      <c r="J20" s="27">
        <v>35523047.3</v>
      </c>
      <c r="K20" s="27">
        <v>36490425.31</v>
      </c>
      <c r="L20" s="27">
        <f>IF(J20=0,0,J20-F20)</f>
        <v>0</v>
      </c>
      <c r="M20" s="27">
        <f>IF(K20=0,0,K20-G20)</f>
        <v>0</v>
      </c>
      <c r="N20" s="27">
        <v>43692357.15</v>
      </c>
      <c r="O20" s="27">
        <v>61836466.87</v>
      </c>
      <c r="P20" s="27">
        <f>IF(N20=0,0,N20-J20)</f>
        <v>0</v>
      </c>
      <c r="Q20" s="27">
        <f>IF(O20=0,0,O20-K20)</f>
        <v>0</v>
      </c>
      <c r="R20" s="27">
        <v>49471329.83</v>
      </c>
      <c r="S20" s="27">
        <v>71709137.29</v>
      </c>
      <c r="T20" s="27">
        <f>IF(R20=0,0,R20-N20)</f>
        <v>0</v>
      </c>
      <c r="U20" s="27">
        <f>IF(S20=0,0,S20-O20)</f>
        <v>0</v>
      </c>
      <c r="V20" s="27">
        <v>55318545.66</v>
      </c>
      <c r="W20" s="27">
        <v>80645947.23</v>
      </c>
      <c r="X20" s="27">
        <f>IF(V20=0,0,V20-R20)</f>
        <v>0</v>
      </c>
      <c r="Y20" s="27">
        <f>IF(W20=0,0,W20-S20)</f>
        <v>0</v>
      </c>
      <c r="Z20" s="27">
        <f>D20+H20+L20+P20+T20+X20</f>
        <v>0</v>
      </c>
      <c r="AA20" s="27">
        <f>E20+I20+M20+Q20+U20+Y20</f>
        <v>0</v>
      </c>
      <c r="AB20" s="28">
        <f>IF(AA20=0,0,IF(Z20=0,0,(AA20-Z20)/Z20*100))</f>
        <v>0</v>
      </c>
      <c r="AC20" s="29">
        <f>IF(Z20=0,0,IF(B20=0,0,Z20/B20*100))</f>
        <v>0</v>
      </c>
      <c r="AD20" s="29">
        <f>IF(AA20=0,0,IF(C20=0,0,AA20/C20*100))</f>
        <v>0</v>
      </c>
      <c r="AE20" s="27">
        <v>0</v>
      </c>
    </row>
    <row r="21" spans="1:31" ht="24.75" customHeight="1">
      <c r="A21" s="22" t="s">
        <v>24</v>
      </c>
      <c r="B21" s="18">
        <v>22975574.43</v>
      </c>
      <c r="C21" s="18">
        <v>14884000</v>
      </c>
      <c r="D21" s="18">
        <v>1111455.4</v>
      </c>
      <c r="E21" s="18">
        <v>1944124.42</v>
      </c>
      <c r="F21" s="18">
        <v>2504583.48</v>
      </c>
      <c r="G21" s="18">
        <v>3951290.3400000003</v>
      </c>
      <c r="H21" s="18">
        <f>IF(F21=0,0,F21-D21)</f>
        <v>0</v>
      </c>
      <c r="I21" s="18">
        <f>IF(G21=0,0,G21-E21)</f>
        <v>0</v>
      </c>
      <c r="J21" s="18">
        <v>3765225.98</v>
      </c>
      <c r="K21" s="18">
        <v>5740349.38</v>
      </c>
      <c r="L21" s="18">
        <f>IF(J21=0,0,J21-F21)</f>
        <v>0</v>
      </c>
      <c r="M21" s="18">
        <f>IF(K21=0,0,K21-G21)</f>
        <v>0</v>
      </c>
      <c r="N21" s="18">
        <v>5347783.61</v>
      </c>
      <c r="O21" s="18">
        <v>8138054.87</v>
      </c>
      <c r="P21" s="18">
        <f>IF(N21=0,0,N21-J21)</f>
        <v>0</v>
      </c>
      <c r="Q21" s="18">
        <f>IF(O21=0,0,O21-K21)</f>
        <v>0</v>
      </c>
      <c r="R21" s="18">
        <v>6964980.390000001</v>
      </c>
      <c r="S21" s="18">
        <v>10375910.16</v>
      </c>
      <c r="T21" s="18">
        <f>IF(R21=0,0,R21-N21)</f>
        <v>0</v>
      </c>
      <c r="U21" s="18">
        <f>IF(S21=0,0,S21-O21)</f>
        <v>0</v>
      </c>
      <c r="V21" s="18">
        <v>8246817.13</v>
      </c>
      <c r="W21" s="18">
        <v>12837452.3</v>
      </c>
      <c r="X21" s="18">
        <f>IF(V21=0,0,V21-R21)</f>
        <v>0</v>
      </c>
      <c r="Y21" s="18">
        <f>IF(W21=0,0,W21-S21)</f>
        <v>0</v>
      </c>
      <c r="Z21" s="18">
        <f>D21+H21+L21+P21+T21+X21</f>
        <v>0</v>
      </c>
      <c r="AA21" s="18">
        <f>E21+I21+M21+Q21+U21+Y21</f>
        <v>0</v>
      </c>
      <c r="AB21" s="23">
        <f>IF(AA21=0,0,IF(Z21=0,0,(AA21-Z21)/Z21*100))</f>
        <v>0</v>
      </c>
      <c r="AC21" s="24">
        <f>IF(Z21=0,0,IF(B21=0,0,Z21/B21*100))</f>
        <v>0</v>
      </c>
      <c r="AD21" s="24">
        <f>IF(AA21=0,0,IF(C21=0,0,AA21/C21*100))</f>
        <v>0</v>
      </c>
      <c r="AE21" s="18">
        <v>0</v>
      </c>
    </row>
    <row r="22" spans="1:31" ht="24.75" customHeight="1">
      <c r="A22" s="26" t="s">
        <v>25</v>
      </c>
      <c r="B22" s="27">
        <v>1119377.58</v>
      </c>
      <c r="C22" s="27">
        <v>860000</v>
      </c>
      <c r="D22" s="27">
        <v>85318.29</v>
      </c>
      <c r="E22" s="27">
        <v>120204.49</v>
      </c>
      <c r="F22" s="27">
        <v>142475.93</v>
      </c>
      <c r="G22" s="27">
        <v>201378.22</v>
      </c>
      <c r="H22" s="27">
        <f>IF(F22=0,0,F22-D22)</f>
        <v>0</v>
      </c>
      <c r="I22" s="27">
        <f>IF(G22=0,0,G22-E22)</f>
        <v>0</v>
      </c>
      <c r="J22" s="27">
        <v>199633.57</v>
      </c>
      <c r="K22" s="27">
        <v>282551.95</v>
      </c>
      <c r="L22" s="27">
        <f>IF(J22=0,0,J22-F22)</f>
        <v>0</v>
      </c>
      <c r="M22" s="27">
        <f>IF(K22=0,0,K22-G22)</f>
        <v>0</v>
      </c>
      <c r="N22" s="27">
        <v>636157.45</v>
      </c>
      <c r="O22" s="27">
        <v>364224.59</v>
      </c>
      <c r="P22" s="27">
        <f>IF(N22=0,0,N22-J22)</f>
        <v>0</v>
      </c>
      <c r="Q22" s="27">
        <f>IF(O22=0,0,O22-K22)</f>
        <v>0</v>
      </c>
      <c r="R22" s="27">
        <v>719323.86</v>
      </c>
      <c r="S22" s="27">
        <v>445398.32</v>
      </c>
      <c r="T22" s="27">
        <f>IF(R22=0,0,R22-N22)</f>
        <v>0</v>
      </c>
      <c r="U22" s="27">
        <f>IF(S22=0,0,S22-O22)</f>
        <v>0</v>
      </c>
      <c r="V22" s="27">
        <v>776481.5</v>
      </c>
      <c r="W22" s="27">
        <v>526572.05</v>
      </c>
      <c r="X22" s="27">
        <f>IF(V22=0,0,V22-R22)</f>
        <v>0</v>
      </c>
      <c r="Y22" s="27">
        <f>IF(W22=0,0,W22-S22)</f>
        <v>0</v>
      </c>
      <c r="Z22" s="27">
        <f>D22+H22+L22+P22+T22+X22</f>
        <v>0</v>
      </c>
      <c r="AA22" s="27">
        <f>E22+I22+M22+Q22+U22+Y22</f>
        <v>0</v>
      </c>
      <c r="AB22" s="28">
        <f>IF(AA22=0,0,IF(Z22=0,0,(AA22-Z22)/Z22*100))</f>
        <v>0</v>
      </c>
      <c r="AC22" s="29">
        <f>IF(Z22=0,0,IF(B22=0,0,Z22/B22*100))</f>
        <v>0</v>
      </c>
      <c r="AD22" s="29">
        <f>IF(AA22=0,0,IF(C22=0,0,AA22/C22*100))</f>
        <v>0</v>
      </c>
      <c r="AE22" s="27">
        <v>0</v>
      </c>
    </row>
    <row r="23" spans="1:31" ht="24.75" customHeight="1">
      <c r="A23" s="26" t="s">
        <v>26</v>
      </c>
      <c r="B23" s="27">
        <v>21856196.85</v>
      </c>
      <c r="C23" s="27">
        <v>14024000</v>
      </c>
      <c r="D23" s="27">
        <v>1026137.11</v>
      </c>
      <c r="E23" s="27">
        <v>1823919.93</v>
      </c>
      <c r="F23" s="27">
        <v>2362107.55</v>
      </c>
      <c r="G23" s="27">
        <v>3749912.12</v>
      </c>
      <c r="H23" s="27">
        <f>IF(F23=0,0,F23-D23)</f>
        <v>0</v>
      </c>
      <c r="I23" s="27">
        <f>IF(G23=0,0,G23-E23)</f>
        <v>0</v>
      </c>
      <c r="J23" s="27">
        <v>3565592.41</v>
      </c>
      <c r="K23" s="27">
        <v>5457797.43</v>
      </c>
      <c r="L23" s="27">
        <f>IF(J23=0,0,J23-F23)</f>
        <v>0</v>
      </c>
      <c r="M23" s="27">
        <f>IF(K23=0,0,K23-G23)</f>
        <v>0</v>
      </c>
      <c r="N23" s="27">
        <v>4711626.16</v>
      </c>
      <c r="O23" s="27">
        <v>7773830.28</v>
      </c>
      <c r="P23" s="27">
        <f>IF(N23=0,0,N23-J23)</f>
        <v>0</v>
      </c>
      <c r="Q23" s="27">
        <f>IF(O23=0,0,O23-K23)</f>
        <v>0</v>
      </c>
      <c r="R23" s="27">
        <v>6245656.53</v>
      </c>
      <c r="S23" s="27">
        <v>9930511.84</v>
      </c>
      <c r="T23" s="27">
        <f>IF(R23=0,0,R23-N23)</f>
        <v>0</v>
      </c>
      <c r="U23" s="27">
        <f>IF(S23=0,0,S23-O23)</f>
        <v>0</v>
      </c>
      <c r="V23" s="27">
        <v>7470335.63</v>
      </c>
      <c r="W23" s="27">
        <v>12310880.25</v>
      </c>
      <c r="X23" s="27">
        <f>IF(V23=0,0,V23-R23)</f>
        <v>0</v>
      </c>
      <c r="Y23" s="27">
        <f>IF(W23=0,0,W23-S23)</f>
        <v>0</v>
      </c>
      <c r="Z23" s="27">
        <f>D23+H23+L23+P23+T23+X23</f>
        <v>0</v>
      </c>
      <c r="AA23" s="27">
        <f>E23+I23+M23+Q23+U23+Y23</f>
        <v>0</v>
      </c>
      <c r="AB23" s="28">
        <f>IF(AA23=0,0,IF(Z23=0,0,(AA23-Z23)/Z23*100))</f>
        <v>0</v>
      </c>
      <c r="AC23" s="29">
        <f>IF(Z23=0,0,IF(B23=0,0,Z23/B23*100))</f>
        <v>0</v>
      </c>
      <c r="AD23" s="29">
        <f>IF(AA23=0,0,IF(C23=0,0,AA23/C23*100))</f>
        <v>0</v>
      </c>
      <c r="AE23" s="27">
        <v>0</v>
      </c>
    </row>
    <row r="24" spans="1:31" ht="24.75" customHeight="1">
      <c r="A24" s="22" t="s">
        <v>27</v>
      </c>
      <c r="B24" s="18">
        <v>213447703.22</v>
      </c>
      <c r="C24" s="18">
        <v>28179000</v>
      </c>
      <c r="D24" s="18">
        <v>12382200</v>
      </c>
      <c r="E24" s="18">
        <v>74102.67</v>
      </c>
      <c r="F24" s="18">
        <v>21550003</v>
      </c>
      <c r="G24" s="18">
        <v>23130952.67</v>
      </c>
      <c r="H24" s="18">
        <f>IF(F24=0,0,F24-D24)</f>
        <v>0</v>
      </c>
      <c r="I24" s="18">
        <f>IF(G24=0,0,G24-E24)</f>
        <v>0</v>
      </c>
      <c r="J24" s="18">
        <v>95503086.82</v>
      </c>
      <c r="K24" s="18">
        <v>60188230.22</v>
      </c>
      <c r="L24" s="18">
        <f>IF(J24=0,0,J24-F24)</f>
        <v>0</v>
      </c>
      <c r="M24" s="18">
        <f>IF(K24=0,0,K24-G24)</f>
        <v>0</v>
      </c>
      <c r="N24" s="18">
        <v>96111945.82</v>
      </c>
      <c r="O24" s="18">
        <v>125161494.32</v>
      </c>
      <c r="P24" s="18">
        <f>IF(N24=0,0,N24-J24)</f>
        <v>0</v>
      </c>
      <c r="Q24" s="18">
        <f>IF(O24=0,0,O24-K24)</f>
        <v>0</v>
      </c>
      <c r="R24" s="18">
        <v>101019345.82</v>
      </c>
      <c r="S24" s="18">
        <v>126402128</v>
      </c>
      <c r="T24" s="18">
        <f>IF(R24=0,0,R24-N24)</f>
        <v>0</v>
      </c>
      <c r="U24" s="18">
        <f>IF(S24=0,0,S24-O24)</f>
        <v>0</v>
      </c>
      <c r="V24" s="18">
        <v>110125641.82</v>
      </c>
      <c r="W24" s="18">
        <v>126898876.23</v>
      </c>
      <c r="X24" s="18">
        <f>IF(V24=0,0,V24-R24)</f>
        <v>0</v>
      </c>
      <c r="Y24" s="18">
        <f>IF(W24=0,0,W24-S24)</f>
        <v>0</v>
      </c>
      <c r="Z24" s="18">
        <f>D24+H24+L24+P24+T24+X24</f>
        <v>0</v>
      </c>
      <c r="AA24" s="18">
        <f>E24+I24+M24+Q24+U24+Y24</f>
        <v>0</v>
      </c>
      <c r="AB24" s="23">
        <f>IF(AA24=0,0,IF(Z24=0,0,(AA24-Z24)/Z24*100))</f>
        <v>0</v>
      </c>
      <c r="AC24" s="24">
        <f>IF(Z24=0,0,IF(B24=0,0,Z24/B24*100))</f>
        <v>0</v>
      </c>
      <c r="AD24" s="24">
        <f>IF(AA24=0,0,IF(C24=0,0,AA24/C24*100))</f>
        <v>0</v>
      </c>
      <c r="AE24" s="18">
        <v>0</v>
      </c>
    </row>
    <row r="25" spans="1:31" ht="24.75" customHeight="1">
      <c r="A25" s="26" t="s">
        <v>28</v>
      </c>
      <c r="B25" s="27">
        <v>213447703.22</v>
      </c>
      <c r="C25" s="27">
        <v>28179000</v>
      </c>
      <c r="D25" s="27">
        <v>12382200</v>
      </c>
      <c r="E25" s="27">
        <v>74102.67</v>
      </c>
      <c r="F25" s="27">
        <v>21550003</v>
      </c>
      <c r="G25" s="27">
        <v>23130952.67</v>
      </c>
      <c r="H25" s="27">
        <f>IF(F25=0,0,F25-D25)</f>
        <v>0</v>
      </c>
      <c r="I25" s="27">
        <f>IF(G25=0,0,G25-E25)</f>
        <v>0</v>
      </c>
      <c r="J25" s="27">
        <v>95503086.82</v>
      </c>
      <c r="K25" s="27">
        <v>60188230.22</v>
      </c>
      <c r="L25" s="27">
        <f>IF(J25=0,0,J25-F25)</f>
        <v>0</v>
      </c>
      <c r="M25" s="27">
        <f>IF(K25=0,0,K25-G25)</f>
        <v>0</v>
      </c>
      <c r="N25" s="27">
        <v>96111945.82</v>
      </c>
      <c r="O25" s="27">
        <v>125161494.32</v>
      </c>
      <c r="P25" s="27">
        <f>IF(N25=0,0,N25-J25)</f>
        <v>0</v>
      </c>
      <c r="Q25" s="27">
        <f>IF(O25=0,0,O25-K25)</f>
        <v>0</v>
      </c>
      <c r="R25" s="27">
        <v>101019345.82</v>
      </c>
      <c r="S25" s="27">
        <v>126402128</v>
      </c>
      <c r="T25" s="27">
        <f>IF(R25=0,0,R25-N25)</f>
        <v>0</v>
      </c>
      <c r="U25" s="27">
        <f>IF(S25=0,0,S25-O25)</f>
        <v>0</v>
      </c>
      <c r="V25" s="27">
        <v>110125641.82</v>
      </c>
      <c r="W25" s="27">
        <v>126898876.23</v>
      </c>
      <c r="X25" s="27">
        <f>IF(V25=0,0,V25-R25)</f>
        <v>0</v>
      </c>
      <c r="Y25" s="27">
        <f>IF(W25=0,0,W25-S25)</f>
        <v>0</v>
      </c>
      <c r="Z25" s="27">
        <f>D25+H25+L25+P25+T25+X25</f>
        <v>0</v>
      </c>
      <c r="AA25" s="27">
        <f>E25+I25+M25+Q25+U25+Y25</f>
        <v>0</v>
      </c>
      <c r="AB25" s="28">
        <f>IF(AA25=0,0,IF(Z25=0,0,(AA25-Z25)/Z25*100))</f>
        <v>0</v>
      </c>
      <c r="AC25" s="29">
        <f>IF(Z25=0,0,IF(B25=0,0,Z25/B25*100))</f>
        <v>0</v>
      </c>
      <c r="AD25" s="29">
        <f>IF(AA25=0,0,IF(C25=0,0,AA25/C25*100))</f>
        <v>0</v>
      </c>
      <c r="AE25" s="27">
        <v>0</v>
      </c>
    </row>
    <row r="26" spans="1:31" ht="24.75" customHeight="1">
      <c r="A26" s="14" t="s">
        <v>9</v>
      </c>
      <c r="B26" s="12">
        <v>362388224.8</v>
      </c>
      <c r="C26" s="12">
        <v>188081000</v>
      </c>
      <c r="D26" s="12">
        <v>20509044.72</v>
      </c>
      <c r="E26" s="12">
        <v>12668688.55</v>
      </c>
      <c r="F26" s="12">
        <v>36647141.95</v>
      </c>
      <c r="G26" s="12">
        <v>52841246.150000006</v>
      </c>
      <c r="H26" s="12">
        <f>IF(F26=0,0,F26-D26)</f>
        <v>0</v>
      </c>
      <c r="I26" s="12">
        <f>IF(G26=0,0,G26-E26)</f>
        <v>0</v>
      </c>
      <c r="J26" s="12">
        <v>134791360.1</v>
      </c>
      <c r="K26" s="12">
        <v>102419004.91</v>
      </c>
      <c r="L26" s="12">
        <f>IF(J26=0,0,J26-F26)</f>
        <v>0</v>
      </c>
      <c r="M26" s="12">
        <f>IF(K26=0,0,K26-G26)</f>
        <v>0</v>
      </c>
      <c r="N26" s="12">
        <v>145152086.57999998</v>
      </c>
      <c r="O26" s="12">
        <v>195136016.06</v>
      </c>
      <c r="P26" s="12">
        <f>IF(N26=0,0,N26-J26)</f>
        <v>0</v>
      </c>
      <c r="Q26" s="12">
        <f>IF(O26=0,0,O26-K26)</f>
        <v>0</v>
      </c>
      <c r="R26" s="12">
        <v>157455656.04</v>
      </c>
      <c r="S26" s="12">
        <v>208487175.45</v>
      </c>
      <c r="T26" s="12">
        <f>IF(R26=0,0,R26-N26)</f>
        <v>0</v>
      </c>
      <c r="U26" s="12">
        <f>IF(S26=0,0,S26-O26)</f>
        <v>0</v>
      </c>
      <c r="V26" s="12">
        <v>173691004.60999998</v>
      </c>
      <c r="W26" s="12">
        <v>220382275.76</v>
      </c>
      <c r="X26" s="12">
        <f>IF(V26=0,0,V26-R26)</f>
        <v>0</v>
      </c>
      <c r="Y26" s="12">
        <f>IF(W26=0,0,W26-S26)</f>
        <v>0</v>
      </c>
      <c r="Z26" s="12">
        <f>D26+H26+L26+P26+T26+X26</f>
        <v>0</v>
      </c>
      <c r="AA26" s="12">
        <f>E26+I26+M26+Q26+U26+Y26</f>
        <v>0</v>
      </c>
      <c r="AB26" s="15">
        <f>IF(AA26=0,0,IF(Z26=0,0,(AA26-Z26)/Z26*100))</f>
        <v>0</v>
      </c>
      <c r="AC26" s="16">
        <f>IF(Z26=0,0,IF(B26=0,0,Z26/B26*100))</f>
        <v>0</v>
      </c>
      <c r="AD26" s="16">
        <f>IF(AA26=0,0,IF(C26=0,0,AA26/C26*100))</f>
        <v>0</v>
      </c>
      <c r="AE26" s="12">
        <v>0</v>
      </c>
    </row>
  </sheetData>
  <sheetProtection/>
  <mergeCells count="19">
    <mergeCell ref="A15:AE15"/>
    <mergeCell ref="A17:A18"/>
    <mergeCell ref="B17:B18"/>
    <mergeCell ref="C17:C18"/>
    <mergeCell ref="D17:E17"/>
    <mergeCell ref="F17:G17"/>
    <mergeCell ref="H17:I17"/>
    <mergeCell ref="J17:K17"/>
    <mergeCell ref="X17:Y17"/>
    <mergeCell ref="L17:M17"/>
    <mergeCell ref="Z17:AA17"/>
    <mergeCell ref="AB17:AB18"/>
    <mergeCell ref="AC17:AD17"/>
    <mergeCell ref="AE17:AE18"/>
    <mergeCell ref="N17:O17"/>
    <mergeCell ref="P17:Q17"/>
    <mergeCell ref="R17:S17"/>
    <mergeCell ref="T17:U17"/>
    <mergeCell ref="V17:W1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Pınar MENTEŞ</cp:lastModifiedBy>
  <cp:lastPrinted>2021-05-21T11:43:44Z</cp:lastPrinted>
  <dcterms:created xsi:type="dcterms:W3CDTF">2021-05-12T10:51:16Z</dcterms:created>
  <dcterms:modified xsi:type="dcterms:W3CDTF">2021-07-12T06:49:01Z</dcterms:modified>
  <cp:category/>
  <cp:version/>
  <cp:contentType/>
  <cp:contentStatus/>
</cp:coreProperties>
</file>